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ry-PC2\Desktop\Gaul TEMPEST LLC\Rohde\Elektra\"/>
    </mc:Choice>
  </mc:AlternateContent>
  <xr:revisionPtr revIDLastSave="0" documentId="13_ncr:1_{D7561D93-FE84-4287-8254-9DD19F2994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R" sheetId="12" r:id="rId1"/>
    <sheet name="MR" sheetId="17" r:id="rId2"/>
    <sheet name="BLC" sheetId="16" r:id="rId3"/>
    <sheet name="PLC" sheetId="18" r:id="rId4"/>
    <sheet name="Limits" sheetId="11" r:id="rId5"/>
    <sheet name="Transducers" sheetId="13" r:id="rId6"/>
    <sheet name="Cable Attenuation" sheetId="14" r:id="rId7"/>
  </sheets>
  <definedNames>
    <definedName name="Cable">'Cable Attenuation'!$A$6:$V$50</definedName>
    <definedName name="Cable_No">'Cable Attenuation'!$5:$5</definedName>
    <definedName name="Limit">Limits!$A$5:$V$25</definedName>
    <definedName name="Limit_No">Limits!$4:$4</definedName>
    <definedName name="_xlnm.Print_Area" localSheetId="2">BLC!$A$1:$I$54</definedName>
    <definedName name="_xlnm.Print_Area" localSheetId="0">ER!$A$1:$I$54</definedName>
    <definedName name="_xlnm.Print_Area" localSheetId="1">MR!$A$1:$I$54</definedName>
    <definedName name="_xlnm.Print_Area" localSheetId="3">PLC!$A$1:$I$54</definedName>
    <definedName name="Transducer">Transducers!$A$6:$AL$52</definedName>
    <definedName name="Transducer_No">Transducers!$5:$5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G10" i="11" l="1"/>
  <c r="FG9" i="11"/>
  <c r="FG8" i="11"/>
  <c r="FG7" i="11"/>
  <c r="FG6" i="11"/>
  <c r="FG5" i="11"/>
  <c r="FC10" i="11"/>
  <c r="FC9" i="11"/>
  <c r="FC8" i="11"/>
  <c r="FC7" i="11"/>
  <c r="FC6" i="11"/>
  <c r="FC5" i="11"/>
  <c r="EY10" i="11"/>
  <c r="EY9" i="11"/>
  <c r="EY8" i="11"/>
  <c r="EY7" i="11"/>
  <c r="EY6" i="11"/>
  <c r="EY5" i="11"/>
  <c r="EU10" i="11"/>
  <c r="EU9" i="11"/>
  <c r="EU8" i="11"/>
  <c r="EU7" i="11"/>
  <c r="EU6" i="11"/>
  <c r="EU5" i="11"/>
  <c r="EQ10" i="11"/>
  <c r="EQ9" i="11"/>
  <c r="EQ8" i="11"/>
  <c r="EQ7" i="11"/>
  <c r="EQ6" i="11"/>
  <c r="EQ5" i="11"/>
  <c r="EM10" i="11"/>
  <c r="EM9" i="11"/>
  <c r="EM8" i="11"/>
  <c r="EM7" i="11"/>
  <c r="EM6" i="11"/>
  <c r="EM5" i="11"/>
  <c r="EI10" i="11"/>
  <c r="EI9" i="11"/>
  <c r="EI8" i="11"/>
  <c r="EI7" i="11"/>
  <c r="EI6" i="11"/>
  <c r="EI5" i="11"/>
  <c r="EE10" i="11"/>
  <c r="EE9" i="11"/>
  <c r="EE8" i="11"/>
  <c r="EE7" i="11"/>
  <c r="EE6" i="11"/>
  <c r="EE5" i="11"/>
  <c r="EA10" i="11"/>
  <c r="EA9" i="11"/>
  <c r="EA8" i="11"/>
  <c r="EA7" i="11"/>
  <c r="EA6" i="11"/>
  <c r="EA5" i="11"/>
  <c r="DW10" i="11"/>
  <c r="DW9" i="11"/>
  <c r="DW8" i="11"/>
  <c r="DW7" i="11"/>
  <c r="DW6" i="11"/>
  <c r="DW5" i="11"/>
  <c r="DO8" i="11"/>
  <c r="DK8" i="11"/>
  <c r="DG8" i="11"/>
  <c r="DC8" i="11"/>
  <c r="CY8" i="11"/>
  <c r="CU8" i="11"/>
  <c r="CQ8" i="11"/>
  <c r="CM8" i="11"/>
  <c r="DO7" i="11"/>
  <c r="DK7" i="11"/>
  <c r="DG7" i="11"/>
  <c r="DC7" i="11"/>
  <c r="CY7" i="11"/>
  <c r="CU7" i="11"/>
  <c r="CQ7" i="11"/>
  <c r="CM7" i="11"/>
  <c r="DO6" i="11"/>
  <c r="DK6" i="11"/>
  <c r="DG6" i="11"/>
  <c r="DC6" i="11"/>
  <c r="CY6" i="11"/>
  <c r="CU6" i="11"/>
  <c r="CQ6" i="11"/>
  <c r="CM6" i="11"/>
  <c r="DO5" i="11"/>
  <c r="DK5" i="11"/>
  <c r="DG5" i="11"/>
  <c r="DC5" i="11"/>
  <c r="CY5" i="11"/>
  <c r="CU5" i="11"/>
  <c r="CQ5" i="11"/>
  <c r="CM5" i="11"/>
  <c r="CI10" i="11" l="1"/>
  <c r="CE10" i="11"/>
  <c r="CA10" i="11"/>
  <c r="BW10" i="11"/>
  <c r="BS10" i="11"/>
  <c r="BO10" i="11"/>
  <c r="BK10" i="11"/>
  <c r="BG10" i="11"/>
  <c r="BC10" i="11"/>
  <c r="AY10" i="11"/>
  <c r="AU10" i="11"/>
  <c r="CI9" i="11"/>
  <c r="CE9" i="11"/>
  <c r="CA9" i="11"/>
  <c r="BW9" i="11"/>
  <c r="BS9" i="11"/>
  <c r="BO9" i="11"/>
  <c r="BK9" i="11"/>
  <c r="BG9" i="11"/>
  <c r="BC9" i="11"/>
  <c r="AY9" i="11"/>
  <c r="AU9" i="11"/>
  <c r="CI8" i="11"/>
  <c r="CE8" i="11"/>
  <c r="CA8" i="11"/>
  <c r="BW8" i="11"/>
  <c r="BS8" i="11"/>
  <c r="BO8" i="11"/>
  <c r="BK8" i="11"/>
  <c r="BG8" i="11"/>
  <c r="BC8" i="11"/>
  <c r="AY8" i="11"/>
  <c r="AU8" i="11"/>
  <c r="CI7" i="11"/>
  <c r="CE7" i="11"/>
  <c r="CA7" i="11"/>
  <c r="BW7" i="11"/>
  <c r="BS7" i="11"/>
  <c r="BO7" i="11"/>
  <c r="BK7" i="11"/>
  <c r="BG7" i="11"/>
  <c r="BC7" i="11"/>
  <c r="AY7" i="11"/>
  <c r="AU7" i="11"/>
  <c r="CI6" i="11"/>
  <c r="CE6" i="11"/>
  <c r="CA6" i="11"/>
  <c r="BW6" i="11"/>
  <c r="BS6" i="11"/>
  <c r="BO6" i="11"/>
  <c r="BK6" i="11"/>
  <c r="BG6" i="11"/>
  <c r="BC6" i="11"/>
  <c r="AY6" i="11"/>
  <c r="AU6" i="11"/>
  <c r="CI5" i="11"/>
  <c r="CE5" i="11"/>
  <c r="CA5" i="11"/>
  <c r="BW5" i="11"/>
  <c r="BS5" i="11"/>
  <c r="BO5" i="11"/>
  <c r="BK5" i="11"/>
  <c r="BG5" i="11"/>
  <c r="BC5" i="11"/>
  <c r="AY5" i="11"/>
  <c r="AU5" i="11"/>
  <c r="DS10" i="11"/>
  <c r="DS9" i="11"/>
  <c r="DS8" i="11"/>
  <c r="DS7" i="11"/>
  <c r="DS6" i="11"/>
  <c r="DS5" i="11"/>
  <c r="AQ10" i="11"/>
  <c r="AQ9" i="11"/>
  <c r="AQ8" i="11"/>
  <c r="AQ7" i="11"/>
  <c r="AQ6" i="11"/>
  <c r="AQ5" i="11"/>
  <c r="AM10" i="11"/>
  <c r="AM9" i="11"/>
  <c r="AM8" i="11"/>
  <c r="AM7" i="11"/>
  <c r="AM6" i="11"/>
  <c r="AM5" i="11"/>
  <c r="AI10" i="11"/>
  <c r="AI9" i="11"/>
  <c r="AI8" i="11"/>
  <c r="AI7" i="11"/>
  <c r="AI6" i="11"/>
  <c r="AI5" i="11"/>
  <c r="AE10" i="11"/>
  <c r="AE9" i="11"/>
  <c r="AE8" i="11"/>
  <c r="AE7" i="11"/>
  <c r="AE6" i="11"/>
  <c r="AE5" i="11"/>
  <c r="AA10" i="11"/>
  <c r="AA9" i="11"/>
  <c r="AA8" i="11"/>
  <c r="AA7" i="11"/>
  <c r="AA6" i="11"/>
  <c r="AA5" i="11"/>
  <c r="W10" i="11"/>
  <c r="W9" i="11"/>
  <c r="W8" i="11"/>
  <c r="W7" i="11"/>
  <c r="W6" i="11"/>
  <c r="W5" i="11"/>
  <c r="BC29" i="13" l="1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AY20" i="13"/>
  <c r="AY19" i="13"/>
  <c r="AY18" i="13"/>
  <c r="AY17" i="13"/>
  <c r="AY16" i="13"/>
  <c r="AY15" i="13"/>
  <c r="AY14" i="13"/>
  <c r="AY13" i="13"/>
  <c r="AY12" i="13"/>
  <c r="AY11" i="13"/>
  <c r="AY10" i="13"/>
  <c r="AY9" i="13"/>
  <c r="AY8" i="13"/>
  <c r="AY7" i="13"/>
  <c r="AY6" i="13"/>
  <c r="AU20" i="13"/>
  <c r="AU19" i="13"/>
  <c r="AU18" i="13"/>
  <c r="AU17" i="13"/>
  <c r="AU16" i="13"/>
  <c r="AU15" i="13"/>
  <c r="AU14" i="13"/>
  <c r="AU13" i="13"/>
  <c r="AU12" i="13"/>
  <c r="AU11" i="13"/>
  <c r="AU10" i="13"/>
  <c r="AU9" i="13"/>
  <c r="AU8" i="13"/>
  <c r="AU7" i="13"/>
  <c r="AU6" i="13"/>
  <c r="AQ25" i="13"/>
  <c r="AQ24" i="13"/>
  <c r="AQ23" i="13"/>
  <c r="AQ22" i="13"/>
  <c r="AQ21" i="13"/>
  <c r="AQ20" i="13"/>
  <c r="AQ19" i="13"/>
  <c r="AQ18" i="13"/>
  <c r="AQ17" i="13"/>
  <c r="AQ16" i="13"/>
  <c r="AQ15" i="13"/>
  <c r="AQ14" i="13"/>
  <c r="AQ13" i="13"/>
  <c r="AQ12" i="13"/>
  <c r="AQ11" i="13"/>
  <c r="AQ10" i="13"/>
  <c r="AQ9" i="13"/>
  <c r="AQ8" i="13"/>
  <c r="AQ7" i="13"/>
  <c r="AQ6" i="13"/>
  <c r="AI12" i="13"/>
  <c r="AI10" i="13" l="1"/>
  <c r="AI11" i="13"/>
  <c r="AE21" i="13"/>
  <c r="AE20" i="13"/>
  <c r="AE19" i="13"/>
  <c r="AE18" i="13"/>
  <c r="AE17" i="13"/>
  <c r="AA17" i="13" l="1"/>
  <c r="AA18" i="13"/>
  <c r="AA19" i="13"/>
  <c r="AA20" i="13"/>
  <c r="AA21" i="13"/>
  <c r="AA22" i="13"/>
  <c r="AA23" i="13"/>
  <c r="AA24" i="13"/>
  <c r="AA25" i="13"/>
  <c r="AA26" i="13"/>
  <c r="AA27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K30" i="13"/>
  <c r="K31" i="13"/>
  <c r="K32" i="13"/>
  <c r="K33" i="13"/>
  <c r="K34" i="13"/>
  <c r="K35" i="13"/>
  <c r="K36" i="13"/>
  <c r="K37" i="13"/>
  <c r="K38" i="13"/>
  <c r="K39" i="13"/>
  <c r="G30" i="13"/>
  <c r="G31" i="13"/>
  <c r="G32" i="13"/>
  <c r="G33" i="13"/>
  <c r="G34" i="13"/>
  <c r="G35" i="13"/>
  <c r="G36" i="13"/>
  <c r="G37" i="13"/>
  <c r="K25" i="13"/>
  <c r="K26" i="13"/>
  <c r="K27" i="13"/>
  <c r="K28" i="13"/>
  <c r="K2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C21" i="13"/>
  <c r="C22" i="13"/>
  <c r="C23" i="13"/>
  <c r="C24" i="13"/>
  <c r="C25" i="13"/>
  <c r="C26" i="13"/>
  <c r="C27" i="13"/>
  <c r="C28" i="13"/>
  <c r="C29" i="13"/>
  <c r="H25" i="18" l="1"/>
  <c r="E25" i="18"/>
  <c r="H24" i="18"/>
  <c r="E24" i="18"/>
  <c r="H23" i="18"/>
  <c r="E23" i="18"/>
  <c r="H22" i="18"/>
  <c r="E22" i="18"/>
  <c r="H14" i="18"/>
  <c r="E14" i="18"/>
  <c r="H13" i="18"/>
  <c r="E13" i="18"/>
  <c r="H12" i="18"/>
  <c r="E12" i="18"/>
  <c r="H11" i="18"/>
  <c r="E11" i="18"/>
  <c r="H25" i="17"/>
  <c r="E25" i="17"/>
  <c r="H24" i="17"/>
  <c r="E24" i="17"/>
  <c r="H23" i="17"/>
  <c r="E23" i="17"/>
  <c r="H22" i="17"/>
  <c r="E22" i="17"/>
  <c r="H14" i="17"/>
  <c r="E14" i="17"/>
  <c r="H13" i="17"/>
  <c r="E13" i="17"/>
  <c r="H12" i="17"/>
  <c r="E12" i="17"/>
  <c r="H11" i="17"/>
  <c r="E11" i="17"/>
  <c r="H25" i="16"/>
  <c r="E25" i="16"/>
  <c r="H24" i="16"/>
  <c r="E24" i="16"/>
  <c r="H23" i="16"/>
  <c r="E23" i="16"/>
  <c r="H22" i="16"/>
  <c r="E22" i="16"/>
  <c r="H14" i="16"/>
  <c r="E14" i="16"/>
  <c r="H13" i="16"/>
  <c r="E13" i="16"/>
  <c r="H12" i="16"/>
  <c r="E12" i="16"/>
  <c r="H11" i="16"/>
  <c r="E11" i="16"/>
  <c r="H25" i="12"/>
  <c r="H24" i="12"/>
  <c r="H23" i="12"/>
  <c r="H22" i="12"/>
  <c r="H14" i="12"/>
  <c r="H13" i="12"/>
  <c r="H12" i="12"/>
  <c r="H11" i="12"/>
  <c r="E25" i="12" l="1"/>
  <c r="E24" i="12"/>
  <c r="E23" i="12"/>
  <c r="E22" i="12"/>
  <c r="E14" i="12"/>
  <c r="E13" i="12"/>
  <c r="E12" i="12"/>
  <c r="E11" i="12"/>
  <c r="W7" i="14"/>
  <c r="W8" i="14"/>
  <c r="W9" i="14"/>
  <c r="W10" i="14"/>
  <c r="W11" i="14"/>
  <c r="W12" i="14"/>
  <c r="W13" i="14"/>
  <c r="W6" i="14"/>
  <c r="S7" i="14"/>
  <c r="S8" i="14"/>
  <c r="S9" i="14"/>
  <c r="S10" i="14"/>
  <c r="S11" i="14"/>
  <c r="S12" i="14"/>
  <c r="S13" i="14"/>
  <c r="S6" i="14"/>
  <c r="O7" i="14"/>
  <c r="O8" i="14"/>
  <c r="O9" i="14"/>
  <c r="O10" i="14"/>
  <c r="O11" i="14"/>
  <c r="O12" i="14"/>
  <c r="O13" i="14"/>
  <c r="O6" i="14"/>
  <c r="K7" i="14"/>
  <c r="K8" i="14"/>
  <c r="K9" i="14"/>
  <c r="K10" i="14"/>
  <c r="K11" i="14"/>
  <c r="K12" i="14"/>
  <c r="K13" i="14"/>
  <c r="K6" i="14"/>
  <c r="G7" i="14"/>
  <c r="G8" i="14"/>
  <c r="G9" i="14"/>
  <c r="G10" i="14"/>
  <c r="G11" i="14"/>
  <c r="G12" i="14"/>
  <c r="G13" i="14"/>
  <c r="G6" i="14"/>
  <c r="C7" i="14"/>
  <c r="C8" i="14"/>
  <c r="C9" i="14"/>
  <c r="C10" i="14"/>
  <c r="C11" i="14"/>
  <c r="C12" i="14"/>
  <c r="C13" i="14"/>
  <c r="C6" i="14"/>
  <c r="AM7" i="13"/>
  <c r="AM8" i="13"/>
  <c r="AM9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6" i="13"/>
  <c r="AI7" i="13"/>
  <c r="AI8" i="13"/>
  <c r="AI9" i="13"/>
  <c r="AI6" i="13"/>
  <c r="AE7" i="13"/>
  <c r="AE8" i="13"/>
  <c r="AE9" i="13"/>
  <c r="AE10" i="13"/>
  <c r="AE11" i="13"/>
  <c r="AE12" i="13"/>
  <c r="AE13" i="13"/>
  <c r="AE14" i="13"/>
  <c r="AE15" i="13"/>
  <c r="AE16" i="13"/>
  <c r="AE6" i="13"/>
  <c r="AA7" i="13"/>
  <c r="AA8" i="13"/>
  <c r="AA9" i="13"/>
  <c r="AA10" i="13"/>
  <c r="AA11" i="13"/>
  <c r="AA12" i="13"/>
  <c r="AA13" i="13"/>
  <c r="AA14" i="13"/>
  <c r="AA15" i="13"/>
  <c r="AA16" i="13"/>
  <c r="AA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6" i="13"/>
  <c r="G9" i="13"/>
  <c r="G8" i="13"/>
  <c r="G7" i="13"/>
  <c r="G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6" i="13"/>
  <c r="F13" i="18" l="1"/>
  <c r="G13" i="18" s="1"/>
  <c r="I13" i="18" s="1"/>
  <c r="F13" i="17"/>
  <c r="G13" i="17" s="1"/>
  <c r="I13" i="17" s="1"/>
  <c r="F25" i="18"/>
  <c r="G25" i="18" s="1"/>
  <c r="I25" i="18" s="1"/>
  <c r="F25" i="17"/>
  <c r="G25" i="17" s="1"/>
  <c r="I25" i="17" s="1"/>
  <c r="F25" i="16"/>
  <c r="G25" i="16" s="1"/>
  <c r="I25" i="16" s="1"/>
  <c r="F22" i="18"/>
  <c r="G22" i="18" s="1"/>
  <c r="I22" i="18" s="1"/>
  <c r="F22" i="17"/>
  <c r="G22" i="17" s="1"/>
  <c r="I22" i="17" s="1"/>
  <c r="F22" i="16"/>
  <c r="G22" i="16" s="1"/>
  <c r="I22" i="16" s="1"/>
  <c r="F12" i="16"/>
  <c r="G12" i="16" s="1"/>
  <c r="I12" i="16" s="1"/>
  <c r="F12" i="18"/>
  <c r="G12" i="18" s="1"/>
  <c r="I12" i="18" s="1"/>
  <c r="F12" i="17"/>
  <c r="G12" i="17" s="1"/>
  <c r="I12" i="17" s="1"/>
  <c r="F24" i="18"/>
  <c r="G24" i="18" s="1"/>
  <c r="I24" i="18" s="1"/>
  <c r="F24" i="17"/>
  <c r="G24" i="17" s="1"/>
  <c r="I24" i="17" s="1"/>
  <c r="F24" i="16"/>
  <c r="G24" i="16" s="1"/>
  <c r="I24" i="16" s="1"/>
  <c r="F14" i="18"/>
  <c r="G14" i="18" s="1"/>
  <c r="I14" i="18" s="1"/>
  <c r="F14" i="17"/>
  <c r="G14" i="17" s="1"/>
  <c r="I14" i="17" s="1"/>
  <c r="F14" i="16"/>
  <c r="G14" i="16" s="1"/>
  <c r="I14" i="16" s="1"/>
  <c r="F11" i="18"/>
  <c r="G11" i="18" s="1"/>
  <c r="I11" i="18" s="1"/>
  <c r="F11" i="17"/>
  <c r="G11" i="17" s="1"/>
  <c r="I11" i="17" s="1"/>
  <c r="F11" i="16"/>
  <c r="G11" i="16" s="1"/>
  <c r="I11" i="16" s="1"/>
  <c r="F13" i="16"/>
  <c r="G13" i="16" s="1"/>
  <c r="I13" i="16" s="1"/>
  <c r="F23" i="18"/>
  <c r="G23" i="18" s="1"/>
  <c r="I23" i="18" s="1"/>
  <c r="F23" i="17"/>
  <c r="G23" i="17" s="1"/>
  <c r="I23" i="17" s="1"/>
  <c r="F23" i="16"/>
  <c r="G23" i="16" s="1"/>
  <c r="I23" i="16" s="1"/>
  <c r="F11" i="12"/>
  <c r="F12" i="12"/>
  <c r="F13" i="12"/>
  <c r="F14" i="12"/>
  <c r="F22" i="12"/>
  <c r="F23" i="12"/>
  <c r="F24" i="12"/>
  <c r="F25" i="12"/>
  <c r="S6" i="11"/>
  <c r="S7" i="11"/>
  <c r="S8" i="11"/>
  <c r="S9" i="11"/>
  <c r="S10" i="11"/>
  <c r="O6" i="11"/>
  <c r="O7" i="11"/>
  <c r="O8" i="11"/>
  <c r="O9" i="11"/>
  <c r="O10" i="11"/>
  <c r="K6" i="11"/>
  <c r="K7" i="11"/>
  <c r="K8" i="11"/>
  <c r="K9" i="11"/>
  <c r="K10" i="11"/>
  <c r="G6" i="11"/>
  <c r="G7" i="11"/>
  <c r="G8" i="11"/>
  <c r="G9" i="11"/>
  <c r="G10" i="11"/>
  <c r="S5" i="11"/>
  <c r="O5" i="11"/>
  <c r="K5" i="11"/>
  <c r="G5" i="11"/>
  <c r="C10" i="11"/>
  <c r="C6" i="11"/>
  <c r="C7" i="11"/>
  <c r="C8" i="11"/>
  <c r="C9" i="11"/>
  <c r="C5" i="11"/>
  <c r="G25" i="12" l="1"/>
  <c r="I25" i="12" s="1"/>
  <c r="G12" i="12"/>
  <c r="I12" i="12" s="1"/>
  <c r="G22" i="12"/>
  <c r="I22" i="12" s="1"/>
  <c r="G14" i="12"/>
  <c r="I14" i="12" s="1"/>
  <c r="G23" i="12"/>
  <c r="I23" i="12" s="1"/>
  <c r="G11" i="12"/>
  <c r="I11" i="12" s="1"/>
  <c r="G24" i="12"/>
  <c r="I24" i="12" s="1"/>
  <c r="G13" i="12"/>
  <c r="I13" i="12" s="1"/>
</calcChain>
</file>

<file path=xl/sharedStrings.xml><?xml version="1.0" encoding="utf-8"?>
<sst xmlns="http://schemas.openxmlformats.org/spreadsheetml/2006/main" count="875" uniqueCount="187">
  <si>
    <t>(MHz)</t>
  </si>
  <si>
    <t>Frequency</t>
  </si>
  <si>
    <t>Level</t>
  </si>
  <si>
    <t>(dBuV/m)</t>
  </si>
  <si>
    <t>EUT:</t>
  </si>
  <si>
    <t>Test Date:</t>
  </si>
  <si>
    <t>Tested By:</t>
  </si>
  <si>
    <t>Charge No.:</t>
  </si>
  <si>
    <t>Test ID:</t>
  </si>
  <si>
    <t>Test Type:</t>
  </si>
  <si>
    <t>Category:</t>
  </si>
  <si>
    <t>Rd</t>
  </si>
  <si>
    <t>B</t>
  </si>
  <si>
    <t>Rd Rate:</t>
  </si>
  <si>
    <t>1 kbps</t>
  </si>
  <si>
    <t>Rt Rate:</t>
  </si>
  <si>
    <t>N/A</t>
  </si>
  <si>
    <t>XYZ Widget</t>
  </si>
  <si>
    <t>John Doe</t>
  </si>
  <si>
    <t>ER-RS1A</t>
  </si>
  <si>
    <t>ER</t>
  </si>
  <si>
    <t>II</t>
  </si>
  <si>
    <t>No</t>
  </si>
  <si>
    <t>RS1A</t>
  </si>
  <si>
    <t>(dBm)</t>
  </si>
  <si>
    <t>30% AM</t>
  </si>
  <si>
    <t>(dB)</t>
  </si>
  <si>
    <t>Transducer</t>
  </si>
  <si>
    <t>(name)</t>
  </si>
  <si>
    <t>Rod</t>
  </si>
  <si>
    <t>Test Limit</t>
  </si>
  <si>
    <t>ERIIB</t>
  </si>
  <si>
    <t>Cable Loss</t>
  </si>
  <si>
    <t>Limit</t>
  </si>
  <si>
    <t>Delta Above</t>
  </si>
  <si>
    <t>Corrected</t>
  </si>
  <si>
    <t>Lookup Table Parameters</t>
  </si>
  <si>
    <t>Correction Factor</t>
  </si>
  <si>
    <t>Red Signal #:</t>
  </si>
  <si>
    <t>Media (ER, BLC):</t>
  </si>
  <si>
    <t>Table of CE</t>
  </si>
  <si>
    <t>Table of DRE</t>
  </si>
  <si>
    <t>Bicon</t>
  </si>
  <si>
    <t>Mode:</t>
  </si>
  <si>
    <t>EUT On in Mode A</t>
  </si>
  <si>
    <t>Signal Class:</t>
  </si>
  <si>
    <t>Signal</t>
  </si>
  <si>
    <t>ER Level II Cat C</t>
  </si>
  <si>
    <t>ER Level II Cat D</t>
  </si>
  <si>
    <t>ER Level II Cat E</t>
  </si>
  <si>
    <t>Antenna</t>
  </si>
  <si>
    <t>Correction</t>
  </si>
  <si>
    <t>Factor</t>
  </si>
  <si>
    <t>(dB/m)</t>
  </si>
  <si>
    <t>Cable</t>
  </si>
  <si>
    <t>Loss</t>
  </si>
  <si>
    <t>Generator</t>
  </si>
  <si>
    <t>ERIIC</t>
  </si>
  <si>
    <t>ERIID</t>
  </si>
  <si>
    <t>Cable1</t>
  </si>
  <si>
    <t>Cable2</t>
  </si>
  <si>
    <t>Cable3</t>
  </si>
  <si>
    <t>Cable4</t>
  </si>
  <si>
    <t>Cable5</t>
  </si>
  <si>
    <t>LISN</t>
  </si>
  <si>
    <t>LISNTH</t>
  </si>
  <si>
    <t>Receiver</t>
  </si>
  <si>
    <t>Bandwidth</t>
  </si>
  <si>
    <t>I</t>
  </si>
  <si>
    <t>(dBuV)</t>
  </si>
  <si>
    <t>BLC Level I Cat B</t>
  </si>
  <si>
    <t>BLCIB</t>
  </si>
  <si>
    <t>BLC-AC Neutral</t>
  </si>
  <si>
    <t>BLC-RS1A-CAN</t>
  </si>
  <si>
    <t>Cable6</t>
  </si>
  <si>
    <t>Level (I, II, or III):</t>
  </si>
  <si>
    <t>ER Level II Cat F</t>
  </si>
  <si>
    <t>ERIIA1</t>
  </si>
  <si>
    <t>ERIIA2</t>
  </si>
  <si>
    <t>(dBuA/m/dBuV)</t>
  </si>
  <si>
    <t>(dBuA/m)</t>
  </si>
  <si>
    <t>Insertion</t>
  </si>
  <si>
    <t>50DB-060 BNC</t>
  </si>
  <si>
    <t>DC Block</t>
  </si>
  <si>
    <t>BLK-89-S+</t>
  </si>
  <si>
    <t>BLK-18-S+</t>
  </si>
  <si>
    <t>5m + 2m</t>
  </si>
  <si>
    <t>SAS-550-2B</t>
  </si>
  <si>
    <t>S/N 318</t>
  </si>
  <si>
    <t>SAS-544F</t>
  </si>
  <si>
    <t>S/N 350</t>
  </si>
  <si>
    <t>S/N 155707</t>
  </si>
  <si>
    <t>3106B</t>
  </si>
  <si>
    <t>SAS-571</t>
  </si>
  <si>
    <t>S/N 2177</t>
  </si>
  <si>
    <t>EM-6871</t>
  </si>
  <si>
    <t>S/N 189</t>
  </si>
  <si>
    <t>Loop Antenna</t>
  </si>
  <si>
    <t>EM-6872</t>
  </si>
  <si>
    <t>S/N ???</t>
  </si>
  <si>
    <t>EM-7840 LF Line 1 (L1)</t>
  </si>
  <si>
    <t>EM-7840 LF Line 2 (N)</t>
  </si>
  <si>
    <t>EM-7840 HF Line 1 (L1)</t>
  </si>
  <si>
    <t>EM-7840 HF Line 2 (N)</t>
  </si>
  <si>
    <t>LISN-LF-1</t>
  </si>
  <si>
    <t>LISN-LF-2</t>
  </si>
  <si>
    <t>LISN-HF-1</t>
  </si>
  <si>
    <t>LISN-HF-2</t>
  </si>
  <si>
    <t>LISN Correction</t>
  </si>
  <si>
    <t>BLC-RS232-1</t>
  </si>
  <si>
    <t>MR</t>
  </si>
  <si>
    <t>MR-RS1A</t>
  </si>
  <si>
    <t>S/N 109</t>
  </si>
  <si>
    <t>ERIIE</t>
  </si>
  <si>
    <t>ER Level II Cat A1 (example only)</t>
  </si>
  <si>
    <t>ER Level II Cat A2</t>
  </si>
  <si>
    <t>ER Level II Cat B</t>
  </si>
  <si>
    <t>ERIIF</t>
  </si>
  <si>
    <t>ER Level II Cat G</t>
  </si>
  <si>
    <t>ERIIG</t>
  </si>
  <si>
    <t>ER Level II Cat H</t>
  </si>
  <si>
    <t>ERIIH</t>
  </si>
  <si>
    <t>ER Level II Cat I</t>
  </si>
  <si>
    <t>ERIII</t>
  </si>
  <si>
    <t>ER Level II Cat J</t>
  </si>
  <si>
    <t>ERIIJ</t>
  </si>
  <si>
    <t>ER Level I Cat A1 (example only)</t>
  </si>
  <si>
    <t>ERIA1</t>
  </si>
  <si>
    <t>ER Level I Cat A2</t>
  </si>
  <si>
    <t>ERIA2</t>
  </si>
  <si>
    <t>ER Level I Cat B</t>
  </si>
  <si>
    <t>ERIB</t>
  </si>
  <si>
    <t>ER Level I Cat C</t>
  </si>
  <si>
    <t>ERIC</t>
  </si>
  <si>
    <t>ER Level I Cat D</t>
  </si>
  <si>
    <t>ERID</t>
  </si>
  <si>
    <t>ER Level I Cat E</t>
  </si>
  <si>
    <t>ERIE</t>
  </si>
  <si>
    <t>ER Level I Cat F</t>
  </si>
  <si>
    <t>ERIF</t>
  </si>
  <si>
    <t>ER Level I Cat G</t>
  </si>
  <si>
    <t>ERIG</t>
  </si>
  <si>
    <t>ER Level I Cat H</t>
  </si>
  <si>
    <t>ERIH</t>
  </si>
  <si>
    <t>ER Level I Cat I</t>
  </si>
  <si>
    <t>ERII</t>
  </si>
  <si>
    <t>ER Level I Cat J</t>
  </si>
  <si>
    <t>ERIJ</t>
  </si>
  <si>
    <t>MR Level I Cat A2</t>
  </si>
  <si>
    <t>MRIA2</t>
  </si>
  <si>
    <t>MR Level I Cat B</t>
  </si>
  <si>
    <t>MRIB</t>
  </si>
  <si>
    <t>MR Level I Cat C</t>
  </si>
  <si>
    <t>MRIC</t>
  </si>
  <si>
    <t>MR Level I Cat D</t>
  </si>
  <si>
    <t>MRID</t>
  </si>
  <si>
    <t>MR Level I Cat E</t>
  </si>
  <si>
    <t>MRIE</t>
  </si>
  <si>
    <t>MR Level I Cat F</t>
  </si>
  <si>
    <t>MRIF</t>
  </si>
  <si>
    <t>MR Level I Cat G</t>
  </si>
  <si>
    <t>MRIG</t>
  </si>
  <si>
    <t>MR Level I Cat H</t>
  </si>
  <si>
    <t>MRIH</t>
  </si>
  <si>
    <t>BLC Level I Cat A1</t>
  </si>
  <si>
    <t>BLCIA1</t>
  </si>
  <si>
    <t>BLC Level I Cat A2</t>
  </si>
  <si>
    <t>BLCIA2</t>
  </si>
  <si>
    <t>BLC Level I Cat C</t>
  </si>
  <si>
    <t>BLCIC</t>
  </si>
  <si>
    <t>BLC Level I Cat D</t>
  </si>
  <si>
    <t>BLCID</t>
  </si>
  <si>
    <t>BLC Level I Cat E</t>
  </si>
  <si>
    <t>BLCIE</t>
  </si>
  <si>
    <t>BLC Level I Cat F</t>
  </si>
  <si>
    <t>BLCIF</t>
  </si>
  <si>
    <t>BLC Level I Cat G</t>
  </si>
  <si>
    <t>BLCIG</t>
  </si>
  <si>
    <t>BLC Level I Cat H</t>
  </si>
  <si>
    <t>BLCIH</t>
  </si>
  <si>
    <t>BLC Level I Cat I</t>
  </si>
  <si>
    <t>BLCII</t>
  </si>
  <si>
    <t>BLC Level I Cat J</t>
  </si>
  <si>
    <t>BLCIJ</t>
  </si>
  <si>
    <t>50DB-060</t>
  </si>
  <si>
    <t>PLC-RS1A</t>
  </si>
  <si>
    <t>Combined Rd/Rt?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</si>
</sst>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Fill="1" applyBorder="1"/>
    <xf numFmtId="1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 applyAlignment="1">
      <alignment horizontal="left"/>
    </xf>
    <xf numFmtId="0" fontId="4" fillId="0" borderId="0" xfId="0" applyFont="1"/>
    <xf numFmtId="0" fontId="2" fillId="0" borderId="0" xfId="0" quotePrefix="1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/>
    <xf numFmtId="165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66" fontId="0" fillId="0" borderId="0" xfId="0" applyNumberFormat="1"/>
    <xf numFmtId="2" fontId="0" fillId="0" borderId="0" xfId="0" applyNumberFormat="1" applyAlignment="1">
      <alignment horizontal="right"/>
    </xf>
    <xf numFmtId="166" fontId="0" fillId="0" borderId="0" xfId="0" applyNumberFormat="1" applyAlignment="1">
      <alignment horizontal="center"/>
    </xf>
    <xf numFmtId="1" fontId="0" fillId="0" borderId="0" xfId="0" applyNumberFormat="1"/>
    <xf numFmtId="167" fontId="0" fillId="0" borderId="0" xfId="0" applyNumberFormat="1"/>
    <xf numFmtId="0" fontId="5" fillId="0" borderId="0" xfId="0" applyFont="1"/>
    <xf numFmtId="0" fontId="2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3" xfId="0" applyBorder="1" applyAlignment="1">
      <alignment horizontal="left"/>
    </xf>
    <xf numFmtId="14" fontId="2" fillId="0" borderId="22" xfId="0" applyNumberFormat="1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316441</xdr:colOff>
      <xdr:row>25</xdr:row>
      <xdr:rowOff>73025</xdr:rowOff>
    </xdr:from>
    <xdr:to>
      <xdr:col>6</xdr:col>
      <xdr:colOff>365691</xdr:colOff>
      <xdr:row>51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4608" y="4264025"/>
          <a:ext cx="2991416" cy="409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594360</xdr:colOff>
      <xdr:row>6</xdr:row>
      <xdr:rowOff>106680</xdr:rowOff>
    </xdr:from>
    <xdr:to>
      <xdr:col>17</xdr:col>
      <xdr:colOff>434340</xdr:colOff>
      <xdr:row>23</xdr:row>
      <xdr:rowOff>106680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A94AC0-317F-4659-AA1F-1AE3E7FB364E}"/>
            </a:ext>
          </a:extLst>
        </xdr:cNvPr>
        <xdr:cNvSpPr txBox="1"/>
      </xdr:nvSpPr>
      <xdr:spPr>
        <a:xfrm>
          <a:off x="9631680" y="1120140"/>
          <a:ext cx="2278380" cy="2994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Available transducers</a:t>
          </a:r>
          <a:r>
            <a:rPr lang="en-US" sz="1100" baseline="0"/>
            <a:t> are:</a:t>
          </a:r>
        </a:p>
        <a:p>
          <a:r>
            <a:rPr lang="en-US" sz="1100" baseline="0"/>
            <a:t>Rod</a:t>
          </a:r>
        </a:p>
        <a:p>
          <a:r>
            <a:rPr lang="en-US" sz="1100" baseline="0"/>
            <a:t>Bicon</a:t>
          </a:r>
        </a:p>
        <a:p>
          <a:r>
            <a:rPr lang="en-US" sz="1100" baseline="0"/>
            <a:t>3106B</a:t>
          </a:r>
        </a:p>
        <a:p>
          <a:r>
            <a:rPr lang="en-US" sz="1100" baseline="0"/>
            <a:t>SAS-571</a:t>
          </a:r>
        </a:p>
        <a:p>
          <a:endParaRPr lang="en-US" sz="1100" baseline="0"/>
        </a:p>
        <a:p>
          <a:r>
            <a:rPr lang="en-US" sz="1100" baseline="0"/>
            <a:t>Available test limits are: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ERIIA1, ERIIA2, ERIIB, ...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ERIA1, ERIA2, ERIB, ...</a:t>
          </a:r>
        </a:p>
        <a:p>
          <a:endParaRPr lang="en-US" sz="1100" baseline="0"/>
        </a:p>
        <a:p>
          <a:r>
            <a:rPr lang="en-US" sz="1100" baseline="0"/>
            <a:t>Available Cables are:</a:t>
          </a:r>
        </a:p>
        <a:p>
          <a:r>
            <a:rPr lang="en-US" sz="1100" baseline="0"/>
            <a:t>Cable1</a:t>
          </a:r>
        </a:p>
        <a:p>
          <a:r>
            <a:rPr lang="en-US" sz="1100" baseline="0"/>
            <a:t>Cable2</a:t>
          </a:r>
        </a:p>
        <a:p>
          <a:r>
            <a:rPr lang="en-US" sz="1100" baseline="0"/>
            <a:t>Cable3</a:t>
          </a:r>
        </a:p>
        <a:p>
          <a:r>
            <a:rPr lang="en-US" sz="1100" baseline="0"/>
            <a:t>Cable4</a:t>
          </a:r>
        </a:p>
        <a:p>
          <a:r>
            <a:rPr lang="en-US" sz="1100" baseline="0"/>
            <a:t>Cable5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316441</xdr:colOff>
      <xdr:row>25</xdr:row>
      <xdr:rowOff>73025</xdr:rowOff>
    </xdr:from>
    <xdr:to>
      <xdr:col>6</xdr:col>
      <xdr:colOff>365691</xdr:colOff>
      <xdr:row>51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FE0353-3D94-45BF-85AE-85DD94B0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901" y="4424045"/>
          <a:ext cx="2914370" cy="4323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594360</xdr:colOff>
      <xdr:row>6</xdr:row>
      <xdr:rowOff>106680</xdr:rowOff>
    </xdr:from>
    <xdr:to>
      <xdr:col>17</xdr:col>
      <xdr:colOff>434340</xdr:colOff>
      <xdr:row>21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F29E76-2B1B-4FDD-8E12-D475B54A072D}"/>
            </a:ext>
          </a:extLst>
        </xdr:cNvPr>
        <xdr:cNvSpPr txBox="1"/>
      </xdr:nvSpPr>
      <xdr:spPr>
        <a:xfrm>
          <a:off x="9601200" y="1120140"/>
          <a:ext cx="2278380" cy="2651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Available transducers</a:t>
          </a:r>
          <a:r>
            <a:rPr lang="en-US" sz="1100" baseline="0"/>
            <a:t> are:</a:t>
          </a:r>
        </a:p>
        <a:p>
          <a:r>
            <a:rPr lang="en-US" sz="1100" baseline="0"/>
            <a:t>EM-6871</a:t>
          </a:r>
        </a:p>
        <a:p>
          <a:r>
            <a:rPr lang="en-US" sz="1100" baseline="0"/>
            <a:t>EM-6872</a:t>
          </a:r>
        </a:p>
        <a:p>
          <a:r>
            <a:rPr lang="en-US" sz="1100" baseline="0"/>
            <a:t>Generally switch at 400 kHz</a:t>
          </a:r>
        </a:p>
        <a:p>
          <a:endParaRPr lang="en-US" sz="1100" baseline="0"/>
        </a:p>
        <a:p>
          <a:r>
            <a:rPr lang="en-US" sz="1100" baseline="0"/>
            <a:t>Available test limits are: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MRIA1, MRIA2, MRIB, ...</a:t>
          </a:r>
        </a:p>
        <a:p>
          <a:endParaRPr lang="en-US" sz="1100" baseline="0"/>
        </a:p>
        <a:p>
          <a:r>
            <a:rPr lang="en-US" sz="1100" baseline="0"/>
            <a:t>Available Cables are: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Cable1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Cable2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Cable3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Cable4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Cable5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316441</xdr:colOff>
      <xdr:row>25</xdr:row>
      <xdr:rowOff>73025</xdr:rowOff>
    </xdr:from>
    <xdr:to>
      <xdr:col>6</xdr:col>
      <xdr:colOff>365691</xdr:colOff>
      <xdr:row>51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FE3FF6-5B0C-4585-8360-DB5F3565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901" y="4424045"/>
          <a:ext cx="2914370" cy="4323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594360</xdr:colOff>
      <xdr:row>6</xdr:row>
      <xdr:rowOff>106680</xdr:rowOff>
    </xdr:from>
    <xdr:to>
      <xdr:col>18</xdr:col>
      <xdr:colOff>487680</xdr:colOff>
      <xdr:row>22</xdr:row>
      <xdr:rowOff>30480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44AD47-D5AE-4413-ABE5-360D803B7884}"/>
            </a:ext>
          </a:extLst>
        </xdr:cNvPr>
        <xdr:cNvSpPr txBox="1"/>
      </xdr:nvSpPr>
      <xdr:spPr>
        <a:xfrm>
          <a:off x="9601200" y="1120140"/>
          <a:ext cx="2941320" cy="2750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Available transducers</a:t>
          </a:r>
          <a:r>
            <a:rPr lang="en-US" sz="1100" baseline="0"/>
            <a:t> are:</a:t>
          </a:r>
        </a:p>
        <a:p>
          <a:r>
            <a:rPr lang="en-US" sz="1100" baseline="0"/>
            <a:t>50DB-060</a:t>
          </a:r>
        </a:p>
        <a:p>
          <a:r>
            <a:rPr lang="en-US" sz="1100" baseline="0"/>
            <a:t>BLK-89-S+ (generally use above 50 kHz)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BLK-18-S+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(generally use above 2 MHz)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Available test limits are: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BLCIA1, BLCIA2, BLCIB, ...</a:t>
          </a:r>
        </a:p>
        <a:p>
          <a:endParaRPr lang="en-US" sz="1100" baseline="0"/>
        </a:p>
        <a:p>
          <a:r>
            <a:rPr lang="en-US" sz="1100" baseline="0"/>
            <a:t>Available Cables are: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Cable1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Cable2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Cable3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Cable4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Cable5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449580</xdr:colOff>
      <xdr:row>4</xdr:row>
      <xdr:rowOff>114300</xdr:rowOff>
    </xdr:from>
    <xdr:to>
      <xdr:col>19</xdr:col>
      <xdr:colOff>251460</xdr:colOff>
      <xdr:row>23</xdr:row>
      <xdr:rowOff>45720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79B7ABB-03F0-40AB-B271-82081D322E45}"/>
            </a:ext>
          </a:extLst>
        </xdr:cNvPr>
        <xdr:cNvSpPr txBox="1"/>
      </xdr:nvSpPr>
      <xdr:spPr>
        <a:xfrm>
          <a:off x="9456420" y="784860"/>
          <a:ext cx="3459480" cy="3268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Available transducers</a:t>
          </a:r>
          <a:r>
            <a:rPr lang="en-US" sz="1100" baseline="0"/>
            <a:t> are:</a:t>
          </a:r>
        </a:p>
        <a:p>
          <a:r>
            <a:rPr lang="en-US" sz="1100" baseline="0"/>
            <a:t>LISN-LF-1 (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EM-7840  </a:t>
          </a:r>
          <a:r>
            <a:rPr lang="en-US" sz="1100" baseline="0"/>
            <a:t>Low Frequency Line L1)</a:t>
          </a:r>
        </a:p>
        <a:p>
          <a:r>
            <a:rPr lang="en-US" sz="1100" baseline="0"/>
            <a:t>LISN-LF-2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(EM-7840  Low Frequency Line N)</a:t>
          </a:r>
          <a:endParaRPr lang="en-US" sz="1100" baseline="0"/>
        </a:p>
        <a:p>
          <a:r>
            <a:rPr lang="en-US" sz="1100" baseline="0"/>
            <a:t>LISN-HF-1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(EM-7840 High Frequency Line L1)</a:t>
          </a:r>
          <a:endParaRPr lang="en-US" sz="1100" baseline="0"/>
        </a:p>
        <a:p>
          <a:r>
            <a:rPr lang="en-US" sz="1100" baseline="0"/>
            <a:t>LISN-HF-2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(EM-7840  High Frequency Line N)</a:t>
          </a:r>
          <a:endParaRPr lang="en-US" sz="1100" baseline="0"/>
        </a:p>
        <a:p>
          <a:r>
            <a:rPr lang="en-US" sz="1100" baseline="0"/>
            <a:t>In general, switch the EM-7840 LISN ports at 10 MHz.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LISNTH (LISN is TBD)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Available test limits are: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BLCIA1, BLCIA2, BLCIB, ...</a:t>
          </a:r>
        </a:p>
        <a:p>
          <a:endParaRPr lang="en-US" sz="1100" baseline="0"/>
        </a:p>
        <a:p>
          <a:r>
            <a:rPr lang="en-US" sz="1100" baseline="0"/>
            <a:t>Available Cables are: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Cable1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Cable2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Cable3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Cable4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Cable5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oneCellAnchor>
    <xdr:from>
      <xdr:col>10</xdr:col>
      <xdr:colOff>68580</xdr:colOff>
      <xdr:row>28</xdr:row>
      <xdr:rowOff>99060</xdr:rowOff>
    </xdr:from>
    <xdr:ext cx="4122026" cy="6090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D214C64-AEB4-42C9-9CF9-9A89F272ADFB}"/>
            </a:ext>
          </a:extLst>
        </xdr:cNvPr>
        <xdr:cNvSpPr txBox="1"/>
      </xdr:nvSpPr>
      <xdr:spPr>
        <a:xfrm>
          <a:off x="7124700" y="4953000"/>
          <a:ext cx="412202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Graph is pasted into Excel from ELEKTRA</a:t>
          </a:r>
          <a:r>
            <a:rPr lang="en-US" sz="1100" baseline="0"/>
            <a:t> by using Copy To Clipboard.</a:t>
          </a:r>
          <a:endParaRPr lang="en-US" sz="1100"/>
        </a:p>
        <a:p>
          <a:r>
            <a:rPr lang="en-US" sz="1100"/>
            <a:t>Right click on the picture and re-size to 60%.</a:t>
          </a:r>
        </a:p>
        <a:p>
          <a:r>
            <a:rPr lang="en-US" sz="1100"/>
            <a:t>Then crop the image </a:t>
          </a:r>
          <a:r>
            <a:rPr lang="en-US" sz="1100" baseline="0"/>
            <a:t>to remove the gray sidebars.</a:t>
          </a:r>
        </a:p>
      </xdr:txBody>
    </xdr:sp>
    <xdr:clientData/>
  </xdr:oneCellAnchor>
  <xdr:twoCellAnchor editAs="oneCell">
    <xdr:from>
      <xdr:col>0</xdr:col>
      <xdr:colOff>91441</xdr:colOff>
      <xdr:row>27</xdr:row>
      <xdr:rowOff>107527</xdr:rowOff>
    </xdr:from>
    <xdr:to>
      <xdr:col>8</xdr:col>
      <xdr:colOff>739140</xdr:colOff>
      <xdr:row>48</xdr:row>
      <xdr:rowOff>60114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92A2684-F499-4CDF-9527-E075980D88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0250" b="20823"/>
        <a:stretch/>
      </xdr:blipFill>
      <xdr:spPr>
        <a:xfrm>
          <a:off x="91441" y="4840394"/>
          <a:ext cx="6684432" cy="35085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17</xdr:row>
      <xdr:rowOff>60960</xdr:rowOff>
    </xdr:from>
    <xdr:to>
      <xdr:col>9</xdr:col>
      <xdr:colOff>480060</xdr:colOff>
      <xdr:row>20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9D74A4-DCC8-439A-A041-681DF43AFBBC}"/>
            </a:ext>
          </a:extLst>
        </xdr:cNvPr>
        <xdr:cNvSpPr txBox="1"/>
      </xdr:nvSpPr>
      <xdr:spPr>
        <a:xfrm>
          <a:off x="1943100" y="2910840"/>
          <a:ext cx="5036820" cy="55626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tx1"/>
              </a:solidFill>
            </a:rPr>
            <a:t>All limits on this tab are entered as Signal Class 2.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251460</xdr:colOff>
      <xdr:row>22</xdr:row>
      <xdr:rowOff>15240</xdr:rowOff>
    </xdr:from>
    <xdr:ext cx="2920928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6EFC2D-1700-4C80-B729-C1F88EFBB764}"/>
            </a:ext>
          </a:extLst>
        </xdr:cNvPr>
        <xdr:cNvSpPr txBox="1"/>
      </xdr:nvSpPr>
      <xdr:spPr>
        <a:xfrm>
          <a:off x="35417760" y="3718560"/>
          <a:ext cx="2920928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We need to find a LISN that works above 1 GHz.</a:t>
          </a:r>
        </a:p>
        <a:p>
          <a:endParaRPr lang="en-US" sz="1100"/>
        </a:p>
        <a:p>
          <a:r>
            <a:rPr lang="en-US" sz="1100"/>
            <a:t>LISNTH is a placeholder.</a:t>
          </a:r>
        </a:p>
      </xdr:txBody>
    </xdr:sp>
    <xdr:clientData/>
  </xdr:oneCellAnchor>
  <xdr:oneCellAnchor>
    <xdr:from>
      <xdr:col>36</xdr:col>
      <xdr:colOff>198120</xdr:colOff>
      <xdr:row>26</xdr:row>
      <xdr:rowOff>7620</xdr:rowOff>
    </xdr:from>
    <xdr:ext cx="5013488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CFAAF3-34A1-4992-9602-274E86C990CE}"/>
            </a:ext>
          </a:extLst>
        </xdr:cNvPr>
        <xdr:cNvSpPr txBox="1"/>
      </xdr:nvSpPr>
      <xdr:spPr>
        <a:xfrm>
          <a:off x="27035760" y="4381500"/>
          <a:ext cx="50134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Values below 0.005 MHz use an equation based on the measured coupling</a:t>
          </a:r>
          <a:r>
            <a:rPr lang="en-US" sz="1100" baseline="0"/>
            <a:t> capacitor.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7"/>
  <sheetViews>
    <sheetView tabSelected="1" zoomScaleNormal="100" zoomScalePageLayoutView="90" workbookViewId="0">
      <selection activeCell="T25" sqref="T25"/>
    </sheetView>
  </sheetViews>
  <sheetFormatPr defaultRowHeight="13.2" x14ac:dyDescent="0.25"/>
  <cols>
    <col min="1" max="1" width="9.33203125" style="3" customWidth="1"/>
    <col min="2" max="2" width="11" style="3" customWidth="1"/>
    <col min="3" max="3" width="10" style="3" customWidth="1"/>
    <col min="4" max="4" width="9.44140625" style="3" customWidth="1"/>
    <col min="5" max="5" width="12.6640625" style="3" customWidth="1"/>
    <col min="6" max="6" width="9.6640625" style="3" customWidth="1"/>
    <col min="7" max="7" width="10.33203125" style="3" customWidth="1"/>
    <col min="8" max="8" width="13.6640625" style="3" customWidth="1"/>
    <col min="9" max="9" width="11.6640625" style="3" customWidth="1"/>
    <col min="10" max="10" width="5.109375" style="2" customWidth="1"/>
    <col min="11" max="11" width="10.6640625" style="2" customWidth="1"/>
    <col min="12" max="13" width="9.109375" style="2"/>
  </cols>
  <sheetData>
    <row r="1" spans="1:13" x14ac:dyDescent="0.25">
      <c r="A1" s="22" t="s">
        <v>4</v>
      </c>
      <c r="B1" s="69" t="s">
        <v>17</v>
      </c>
      <c r="C1" s="70"/>
      <c r="D1" s="71"/>
      <c r="E1" s="23" t="s">
        <v>8</v>
      </c>
      <c r="F1" s="63" t="s">
        <v>19</v>
      </c>
      <c r="G1" s="64"/>
      <c r="H1" s="62" t="s">
        <v>186</v>
      </c>
      <c r="I1" s="24" t="s">
        <v>22</v>
      </c>
      <c r="J1" s="4"/>
    </row>
    <row r="2" spans="1:13" x14ac:dyDescent="0.25">
      <c r="A2" s="25" t="s">
        <v>5</v>
      </c>
      <c r="B2" s="72">
        <v>42789</v>
      </c>
      <c r="C2" s="73"/>
      <c r="D2" s="74"/>
      <c r="E2" s="26" t="s">
        <v>38</v>
      </c>
      <c r="F2" s="65" t="s">
        <v>23</v>
      </c>
      <c r="G2" s="66"/>
      <c r="H2" s="26" t="s">
        <v>9</v>
      </c>
      <c r="I2" s="27" t="s">
        <v>11</v>
      </c>
      <c r="J2" s="4"/>
    </row>
    <row r="3" spans="1:13" x14ac:dyDescent="0.25">
      <c r="A3" s="25" t="s">
        <v>6</v>
      </c>
      <c r="B3" s="75" t="s">
        <v>18</v>
      </c>
      <c r="C3" s="73"/>
      <c r="D3" s="74"/>
      <c r="E3" s="26" t="s">
        <v>39</v>
      </c>
      <c r="F3" s="65" t="s">
        <v>20</v>
      </c>
      <c r="G3" s="66"/>
      <c r="H3" s="26" t="s">
        <v>10</v>
      </c>
      <c r="I3" s="27" t="s">
        <v>12</v>
      </c>
      <c r="J3" s="4"/>
      <c r="K3" s="36"/>
    </row>
    <row r="4" spans="1:13" x14ac:dyDescent="0.25">
      <c r="A4" s="25" t="s">
        <v>7</v>
      </c>
      <c r="B4" s="75" t="s">
        <v>16</v>
      </c>
      <c r="C4" s="73"/>
      <c r="D4" s="74"/>
      <c r="E4" s="26" t="s">
        <v>75</v>
      </c>
      <c r="F4" s="65" t="s">
        <v>21</v>
      </c>
      <c r="G4" s="66"/>
      <c r="H4" s="26" t="s">
        <v>13</v>
      </c>
      <c r="I4" s="27" t="s">
        <v>14</v>
      </c>
      <c r="J4" s="4"/>
    </row>
    <row r="5" spans="1:13" ht="13.8" thickBot="1" x14ac:dyDescent="0.3">
      <c r="A5" s="28" t="s">
        <v>43</v>
      </c>
      <c r="B5" s="76" t="s">
        <v>44</v>
      </c>
      <c r="C5" s="77"/>
      <c r="D5" s="78"/>
      <c r="E5" s="29" t="s">
        <v>45</v>
      </c>
      <c r="F5" s="67">
        <v>2</v>
      </c>
      <c r="G5" s="68"/>
      <c r="H5" s="29" t="s">
        <v>15</v>
      </c>
      <c r="I5" s="30" t="s">
        <v>16</v>
      </c>
      <c r="J5" s="4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4"/>
    </row>
    <row r="7" spans="1:13" ht="18" thickBot="1" x14ac:dyDescent="0.35">
      <c r="A7" s="5"/>
      <c r="B7" s="5"/>
      <c r="C7" s="5"/>
      <c r="D7" s="5"/>
      <c r="E7" s="6" t="s">
        <v>40</v>
      </c>
      <c r="F7" s="5"/>
      <c r="G7" s="5"/>
      <c r="H7" s="5"/>
      <c r="I7" s="5"/>
    </row>
    <row r="8" spans="1:13" x14ac:dyDescent="0.25">
      <c r="A8" s="7"/>
      <c r="B8" s="19" t="s">
        <v>66</v>
      </c>
      <c r="C8" s="19" t="s">
        <v>46</v>
      </c>
      <c r="D8" s="19" t="s">
        <v>25</v>
      </c>
      <c r="E8" s="19" t="s">
        <v>27</v>
      </c>
      <c r="F8" s="19"/>
      <c r="G8" s="19" t="s">
        <v>35</v>
      </c>
      <c r="H8" s="19"/>
      <c r="I8" s="8" t="s">
        <v>34</v>
      </c>
      <c r="K8" s="2" t="s">
        <v>36</v>
      </c>
    </row>
    <row r="9" spans="1:13" x14ac:dyDescent="0.25">
      <c r="A9" s="9" t="s">
        <v>1</v>
      </c>
      <c r="B9" s="20" t="s">
        <v>67</v>
      </c>
      <c r="C9" s="20" t="s">
        <v>56</v>
      </c>
      <c r="D9" s="20" t="s">
        <v>52</v>
      </c>
      <c r="E9" s="20" t="s">
        <v>37</v>
      </c>
      <c r="F9" s="20" t="s">
        <v>32</v>
      </c>
      <c r="G9" s="20" t="s">
        <v>2</v>
      </c>
      <c r="H9" s="20" t="s">
        <v>33</v>
      </c>
      <c r="I9" s="10" t="s">
        <v>33</v>
      </c>
      <c r="K9" s="2" t="s">
        <v>27</v>
      </c>
      <c r="L9" s="2" t="s">
        <v>30</v>
      </c>
      <c r="M9" s="31" t="s">
        <v>54</v>
      </c>
    </row>
    <row r="10" spans="1:13" ht="13.8" thickBot="1" x14ac:dyDescent="0.3">
      <c r="A10" s="11" t="s">
        <v>0</v>
      </c>
      <c r="B10" s="21" t="s">
        <v>0</v>
      </c>
      <c r="C10" s="21" t="s">
        <v>24</v>
      </c>
      <c r="D10" s="21" t="s">
        <v>26</v>
      </c>
      <c r="E10" s="21" t="s">
        <v>53</v>
      </c>
      <c r="F10" s="21" t="s">
        <v>26</v>
      </c>
      <c r="G10" s="21" t="s">
        <v>3</v>
      </c>
      <c r="H10" s="21" t="s">
        <v>3</v>
      </c>
      <c r="I10" s="12" t="s">
        <v>26</v>
      </c>
      <c r="K10" s="2" t="s">
        <v>28</v>
      </c>
      <c r="L10" s="2" t="s">
        <v>28</v>
      </c>
      <c r="M10" s="31" t="s">
        <v>28</v>
      </c>
    </row>
    <row r="11" spans="1:13" x14ac:dyDescent="0.25">
      <c r="A11" s="13">
        <v>10</v>
      </c>
      <c r="B11" s="50">
        <v>0.05</v>
      </c>
      <c r="C11" s="14">
        <v>-82</v>
      </c>
      <c r="D11" s="14">
        <v>-10</v>
      </c>
      <c r="E11" s="44">
        <f ca="1">_xlfn.FORECAST.LINEAR(LOG10(A11),OFFSET((OFFSET(Transducer,0,(MATCH(K11,Transducer_No,0)),71,1)),MATCH(LOG10(A11),OFFSET(Transducer,0,(MATCH(K11,Transducer_No,0)),71,1),1)-1,-1,2),OFFSET((OFFSET(Transducer,0,(MATCH(K11,Transducer_No,0)),71,1)),MATCH(LOG10(A11),OFFSET(Transducer,0,(MATCH(K11,Transducer_No,0)),71,1),1)-1,0,2))</f>
        <v>-0.15</v>
      </c>
      <c r="F11" s="44">
        <f ca="1">_xlfn.FORECAST.LINEAR(LOG10(A11),OFFSET((OFFSET(Cable,0,(MATCH(M11,Cable_No,0)),71,1)),MATCH(LOG10(A11),OFFSET(Cable,0,(MATCH(M11,Cable_No,0)),71,1),1)-1,-1,2),OFFSET((OFFSET(Cable,0,(MATCH(M11,Cable_No,0)),71,1)),MATCH(LOG10(A11),OFFSET(Cable,0,(MATCH(M11,Cable_No,0)),71,1),1)-1,0,2))</f>
        <v>0.21933788018693673</v>
      </c>
      <c r="G11" s="44">
        <f ca="1">C11+D11+E11+F11+107</f>
        <v>15.069337880186936</v>
      </c>
      <c r="H11" s="44">
        <f ca="1">_xlfn.FORECAST.LINEAR(LOG10(A11),OFFSET((OFFSET(Limit,0,(MATCH(L11,Limit_No,0)),21,1)),MATCH(LOG10(A11),OFFSET(Limit,0,(MATCH(L11,Limit_No,0)),21,1),1)-1,-1,2),OFFSET((OFFSET(Limit,0,(MATCH(L11,Limit_No,0)),21,1)),MATCH(LOG10(A11),OFFSET(Limit,0,(MATCH(L11,Limit_No,0)),21,1),1)-1,0,2))+($F$5-2)*10</f>
        <v>20</v>
      </c>
      <c r="I11" s="45">
        <f ca="1">G11-H11</f>
        <v>-4.9306621198130642</v>
      </c>
      <c r="K11" s="33" t="s">
        <v>29</v>
      </c>
      <c r="L11" s="61" t="s">
        <v>31</v>
      </c>
      <c r="M11" s="2" t="s">
        <v>59</v>
      </c>
    </row>
    <row r="12" spans="1:13" x14ac:dyDescent="0.25">
      <c r="A12" s="15">
        <v>62</v>
      </c>
      <c r="B12" s="51">
        <v>0.05</v>
      </c>
      <c r="C12" s="16">
        <v>-83</v>
      </c>
      <c r="D12" s="16">
        <v>-10</v>
      </c>
      <c r="E12" s="44">
        <f ca="1">_xlfn.FORECAST.LINEAR(LOG10(A12),OFFSET((OFFSET(Transducer,0,(MATCH(K12,Transducer_No,0)),71,1)),MATCH(LOG10(A12),OFFSET(Transducer,0,(MATCH(K12,Transducer_No,0)),71,1),1)-1,-1,2),OFFSET((OFFSET(Transducer,0,(MATCH(K12,Transducer_No,0)),71,1)),MATCH(LOG10(A12),OFFSET(Transducer,0,(MATCH(K12,Transducer_No,0)),71,1),1)-1,0,2))</f>
        <v>11.075096131353973</v>
      </c>
      <c r="F12" s="44">
        <f ca="1">_xlfn.FORECAST.LINEAR(LOG10(A12),OFFSET((OFFSET(Cable,0,(MATCH(M12,Cable_No,0)),71,1)),MATCH(LOG10(A12),OFFSET(Cable,0,(MATCH(M12,Cable_No,0)),71,1),1)-1,-1,2),OFFSET((OFFSET(Cable,0,(MATCH(M12,Cable_No,0)),71,1)),MATCH(LOG10(A12),OFFSET(Cable,0,(MATCH(M12,Cable_No,0)),71,1),1)-1,0,2))</f>
        <v>0.2965510180918226</v>
      </c>
      <c r="G12" s="46">
        <f t="shared" ref="G12:G14" ca="1" si="0">C12+D12+E12+F12+107</f>
        <v>25.371647149445792</v>
      </c>
      <c r="H12" s="44">
        <f ca="1">_xlfn.FORECAST.LINEAR(LOG10(A12),OFFSET((OFFSET(Limit,0,(MATCH(L12,Limit_No,0)),21,1)),MATCH(LOG10(A12),OFFSET(Limit,0,(MATCH(L12,Limit_No,0)),21,1),1)-1,-1,2),OFFSET((OFFSET(Limit,0,(MATCH(L12,Limit_No,0)),21,1)),MATCH(LOG10(A12),OFFSET(Limit,0,(MATCH(L12,Limit_No,0)),21,1),1)-1,0,2))+($F$5-2)*10</f>
        <v>20</v>
      </c>
      <c r="I12" s="47">
        <f t="shared" ref="I12:I14" ca="1" si="1">G12-H12</f>
        <v>5.371647149445792</v>
      </c>
      <c r="K12" s="33" t="s">
        <v>42</v>
      </c>
      <c r="L12" s="61" t="s">
        <v>31</v>
      </c>
      <c r="M12" s="2" t="s">
        <v>59</v>
      </c>
    </row>
    <row r="13" spans="1:13" x14ac:dyDescent="0.25">
      <c r="A13" s="15">
        <v>149</v>
      </c>
      <c r="B13" s="51">
        <v>0.05</v>
      </c>
      <c r="C13" s="16">
        <v>-87</v>
      </c>
      <c r="D13" s="16">
        <v>-10</v>
      </c>
      <c r="E13" s="44">
        <f ca="1">_xlfn.FORECAST.LINEAR(LOG10(A13),OFFSET((OFFSET(Transducer,0,(MATCH(K13,Transducer_No,0)),71,1)),MATCH(LOG10(A13),OFFSET(Transducer,0,(MATCH(K13,Transducer_No,0)),71,1),1)-1,-1,2),OFFSET((OFFSET(Transducer,0,(MATCH(K13,Transducer_No,0)),71,1)),MATCH(LOG10(A13),OFFSET(Transducer,0,(MATCH(K13,Transducer_No,0)),71,1),1)-1,0,2))</f>
        <v>13.273736554439726</v>
      </c>
      <c r="F13" s="44">
        <f ca="1">_xlfn.FORECAST.LINEAR(LOG10(A13),OFFSET((OFFSET(Cable,0,(MATCH(M13,Cable_No,0)),71,1)),MATCH(LOG10(A13),OFFSET(Cable,0,(MATCH(M13,Cable_No,0)),71,1),1)-1,-1,2),OFFSET((OFFSET(Cable,0,(MATCH(M13,Cable_No,0)),71,1)),MATCH(LOG10(A13),OFFSET(Cable,0,(MATCH(M13,Cable_No,0)),71,1),1)-1,0,2))</f>
        <v>0.64246077577718363</v>
      </c>
      <c r="G13" s="46">
        <f t="shared" ca="1" si="0"/>
        <v>23.916197330216903</v>
      </c>
      <c r="H13" s="44">
        <f ca="1">_xlfn.FORECAST.LINEAR(LOG10(A13),OFFSET((OFFSET(Limit,0,(MATCH(L13,Limit_No,0)),21,1)),MATCH(LOG10(A13),OFFSET(Limit,0,(MATCH(L13,Limit_No,0)),21,1),1)-1,-1,2),OFFSET((OFFSET(Limit,0,(MATCH(L13,Limit_No,0)),21,1)),MATCH(LOG10(A13),OFFSET(Limit,0,(MATCH(L13,Limit_No,0)),21,1),1)-1,0,2))+($F$5-2)*10</f>
        <v>23.463725368245477</v>
      </c>
      <c r="I13" s="47">
        <f t="shared" ca="1" si="1"/>
        <v>0.45247196197142614</v>
      </c>
      <c r="K13" s="33" t="s">
        <v>42</v>
      </c>
      <c r="L13" s="61" t="s">
        <v>31</v>
      </c>
      <c r="M13" s="2" t="s">
        <v>59</v>
      </c>
    </row>
    <row r="14" spans="1:13" ht="13.8" thickBot="1" x14ac:dyDescent="0.3">
      <c r="A14" s="17">
        <v>225</v>
      </c>
      <c r="B14" s="52">
        <v>0.05</v>
      </c>
      <c r="C14" s="18">
        <v>-60</v>
      </c>
      <c r="D14" s="18">
        <v>-10</v>
      </c>
      <c r="E14" s="48">
        <f ca="1">_xlfn.FORECAST.LINEAR(LOG10(A14),OFFSET((OFFSET(Transducer,0,(MATCH(K14,Transducer_No,0)),71,1)),MATCH(LOG10(A14),OFFSET(Transducer,0,(MATCH(K14,Transducer_No,0)),71,1),1)-1,-1,2),OFFSET((OFFSET(Transducer,0,(MATCH(K14,Transducer_No,0)),71,1)),MATCH(LOG10(A14),OFFSET(Transducer,0,(MATCH(K14,Transducer_No,0)),71,1),1)-1,0,2))</f>
        <v>11.00854284594152</v>
      </c>
      <c r="F14" s="48">
        <f ca="1">_xlfn.FORECAST.LINEAR(LOG10(A14),OFFSET((OFFSET(Cable,0,(MATCH(M14,Cable_No,0)),71,1)),MATCH(LOG10(A14),OFFSET(Cable,0,(MATCH(M14,Cable_No,0)),71,1),1)-1,-1,2),OFFSET((OFFSET(Cable,0,(MATCH(M14,Cable_No,0)),71,1)),MATCH(LOG10(A14),OFFSET(Cable,0,(MATCH(M14,Cable_No,0)),71,1),1)-1,0,2))</f>
        <v>0.8930555253559076</v>
      </c>
      <c r="G14" s="48">
        <f t="shared" ca="1" si="0"/>
        <v>48.901598371297425</v>
      </c>
      <c r="H14" s="48">
        <f ca="1">_xlfn.FORECAST.LINEAR(LOG10(A14),OFFSET((OFFSET(Limit,0,(MATCH(L14,Limit_No,0)),21,1)),MATCH(LOG10(A14),OFFSET(Limit,0,(MATCH(L14,Limit_No,0)),21,1),1)-1,-1,2),OFFSET((OFFSET(Limit,0,(MATCH(L14,Limit_No,0)),21,1)),MATCH(LOG10(A14),OFFSET(Limit,0,(MATCH(L14,Limit_No,0)),21,1),1)-1,0,2))+($F$5-2)*10</f>
        <v>27.043650362227254</v>
      </c>
      <c r="I14" s="49">
        <f t="shared" ca="1" si="1"/>
        <v>21.857948009070171</v>
      </c>
      <c r="K14" s="33" t="s">
        <v>92</v>
      </c>
      <c r="L14" s="61" t="s">
        <v>31</v>
      </c>
      <c r="M14" s="2" t="s">
        <v>59</v>
      </c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3" x14ac:dyDescent="0.25">
      <c r="A16" s="5"/>
      <c r="B16" s="5"/>
      <c r="C16" s="5"/>
      <c r="D16" s="5"/>
      <c r="E16" s="5"/>
      <c r="F16" s="5"/>
      <c r="G16" s="34"/>
      <c r="H16" s="5"/>
      <c r="I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3" ht="18" thickBot="1" x14ac:dyDescent="0.35">
      <c r="A18" s="5"/>
      <c r="B18" s="5"/>
      <c r="C18" s="5"/>
      <c r="D18" s="5"/>
      <c r="E18" s="6" t="s">
        <v>41</v>
      </c>
      <c r="F18" s="5"/>
      <c r="G18" s="5"/>
      <c r="H18" s="5"/>
      <c r="I18" s="5"/>
    </row>
    <row r="19" spans="1:13" x14ac:dyDescent="0.25">
      <c r="A19" s="7"/>
      <c r="B19" s="19" t="s">
        <v>66</v>
      </c>
      <c r="C19" s="19" t="s">
        <v>46</v>
      </c>
      <c r="D19" s="19" t="s">
        <v>25</v>
      </c>
      <c r="E19" s="19" t="s">
        <v>27</v>
      </c>
      <c r="F19" s="19"/>
      <c r="G19" s="19" t="s">
        <v>35</v>
      </c>
      <c r="H19" s="19"/>
      <c r="I19" s="8" t="s">
        <v>34</v>
      </c>
      <c r="K19" s="2" t="s">
        <v>36</v>
      </c>
    </row>
    <row r="20" spans="1:13" x14ac:dyDescent="0.25">
      <c r="A20" s="9" t="s">
        <v>1</v>
      </c>
      <c r="B20" s="20" t="s">
        <v>67</v>
      </c>
      <c r="C20" s="20" t="s">
        <v>56</v>
      </c>
      <c r="D20" s="20" t="s">
        <v>52</v>
      </c>
      <c r="E20" s="20" t="s">
        <v>37</v>
      </c>
      <c r="F20" s="20" t="s">
        <v>32</v>
      </c>
      <c r="G20" s="20" t="s">
        <v>2</v>
      </c>
      <c r="H20" s="20" t="s">
        <v>33</v>
      </c>
      <c r="I20" s="10" t="s">
        <v>33</v>
      </c>
      <c r="K20" s="2" t="s">
        <v>27</v>
      </c>
      <c r="L20" s="2" t="s">
        <v>30</v>
      </c>
      <c r="M20" s="31" t="s">
        <v>54</v>
      </c>
    </row>
    <row r="21" spans="1:13" ht="13.8" thickBot="1" x14ac:dyDescent="0.3">
      <c r="A21" s="11" t="s">
        <v>0</v>
      </c>
      <c r="B21" s="21" t="s">
        <v>0</v>
      </c>
      <c r="C21" s="21" t="s">
        <v>24</v>
      </c>
      <c r="D21" s="21" t="s">
        <v>26</v>
      </c>
      <c r="E21" s="21" t="s">
        <v>53</v>
      </c>
      <c r="F21" s="21" t="s">
        <v>26</v>
      </c>
      <c r="G21" s="21" t="s">
        <v>3</v>
      </c>
      <c r="H21" s="21" t="s">
        <v>3</v>
      </c>
      <c r="I21" s="12" t="s">
        <v>26</v>
      </c>
      <c r="K21" s="2" t="s">
        <v>28</v>
      </c>
      <c r="L21" s="2" t="s">
        <v>28</v>
      </c>
      <c r="M21" s="31" t="s">
        <v>28</v>
      </c>
    </row>
    <row r="22" spans="1:13" x14ac:dyDescent="0.25">
      <c r="A22" s="13">
        <v>25</v>
      </c>
      <c r="B22" s="50">
        <v>0.05</v>
      </c>
      <c r="C22" s="14">
        <v>-70</v>
      </c>
      <c r="D22" s="14">
        <v>-10</v>
      </c>
      <c r="E22" s="44">
        <f ca="1">_xlfn.FORECAST.LINEAR(LOG10(A22),OFFSET((OFFSET(Transducer,0,(MATCH(K22,Transducer_No,0)),71,1)),MATCH(LOG10(A22),OFFSET(Transducer,0,(MATCH(K22,Transducer_No,0)),71,1),1)-1,-1,2),OFFSET((OFFSET(Transducer,0,(MATCH(K22,Transducer_No,0)),71,1)),MATCH(LOG10(A22),OFFSET(Transducer,0,(MATCH(K22,Transducer_No,0)),71,1),1)-1,0,2))</f>
        <v>-0.42999999999999994</v>
      </c>
      <c r="F22" s="44">
        <f ca="1">_xlfn.FORECAST.LINEAR(LOG10(A22),OFFSET((OFFSET(Cable,0,(MATCH(M22,Cable_No,0)),71,1)),MATCH(LOG10(A22),OFFSET(Cable,0,(MATCH(M22,Cable_No,0)),71,1),1)-1,-1,2),OFFSET((OFFSET(Cable,0,(MATCH(M22,Cable_No,0)),71,1)),MATCH(LOG10(A22),OFFSET(Cable,0,(MATCH(M22,Cable_No,0)),71,1),1)-1,0,2))</f>
        <v>0.23679454377567594</v>
      </c>
      <c r="G22" s="44">
        <f ca="1">C22+D22+E22+F22+107</f>
        <v>26.806794543775666</v>
      </c>
      <c r="H22" s="44">
        <f ca="1">_xlfn.FORECAST.LINEAR(LOG10(A22),OFFSET((OFFSET(Limit,0,(MATCH(L22,Limit_No,0)),21,1)),MATCH(LOG10(A22),OFFSET(Limit,0,(MATCH(L22,Limit_No,0)),21,1),1)-1,-1,2),OFFSET((OFFSET(Limit,0,(MATCH(L22,Limit_No,0)),21,1)),MATCH(LOG10(A22),OFFSET(Limit,0,(MATCH(L22,Limit_No,0)),21,1),1)-1,0,2))+($F$5-2)*10</f>
        <v>20</v>
      </c>
      <c r="I22" s="45">
        <f ca="1">G22-H22</f>
        <v>6.8067945437756663</v>
      </c>
      <c r="K22" s="33" t="s">
        <v>29</v>
      </c>
      <c r="L22" s="61" t="s">
        <v>31</v>
      </c>
      <c r="M22" s="2" t="s">
        <v>59</v>
      </c>
    </row>
    <row r="23" spans="1:13" x14ac:dyDescent="0.25">
      <c r="A23" s="15">
        <v>250</v>
      </c>
      <c r="B23" s="51">
        <v>0.05</v>
      </c>
      <c r="C23" s="16">
        <v>-83</v>
      </c>
      <c r="D23" s="16">
        <v>-10</v>
      </c>
      <c r="E23" s="44">
        <f ca="1">_xlfn.FORECAST.LINEAR(LOG10(A23),OFFSET((OFFSET(Transducer,0,(MATCH(K23,Transducer_No,0)),71,1)),MATCH(LOG10(A23),OFFSET(Transducer,0,(MATCH(K23,Transducer_No,0)),71,1),1)-1,-1,2),OFFSET((OFFSET(Transducer,0,(MATCH(K23,Transducer_No,0)),71,1)),MATCH(LOG10(A23),OFFSET(Transducer,0,(MATCH(K23,Transducer_No,0)),71,1),1)-1,0,2))</f>
        <v>11.597807061736024</v>
      </c>
      <c r="F23" s="44">
        <f ca="1">_xlfn.FORECAST.LINEAR(LOG10(A23),OFFSET((OFFSET(Cable,0,(MATCH(M23,Cable_No,0)),71,1)),MATCH(LOG10(A23),OFFSET(Cable,0,(MATCH(M23,Cable_No,0)),71,1),1)-1,-1,2),OFFSET((OFFSET(Cable,0,(MATCH(M23,Cable_No,0)),71,1)),MATCH(LOG10(A23),OFFSET(Cable,0,(MATCH(M23,Cable_No,0)),71,1),1)-1,0,2))</f>
        <v>0.9571160121408524</v>
      </c>
      <c r="G23" s="46">
        <f t="shared" ref="G23:G25" ca="1" si="2">C23+D23+E23+F23+107</f>
        <v>26.554923073876878</v>
      </c>
      <c r="H23" s="44">
        <f ca="1">_xlfn.FORECAST.LINEAR(LOG10(A23),OFFSET((OFFSET(Limit,0,(MATCH(L23,Limit_No,0)),21,1)),MATCH(LOG10(A23),OFFSET(Limit,0,(MATCH(L23,Limit_No,0)),21,1),1)-1,-1,2),OFFSET((OFFSET(Limit,0,(MATCH(L23,Limit_No,0)),21,1)),MATCH(LOG10(A23),OFFSET(Limit,0,(MATCH(L23,Limit_No,0)),21,1),1)-1,0,2))+($F$5-2)*10</f>
        <v>27.95880017344075</v>
      </c>
      <c r="I23" s="47">
        <f t="shared" ref="I23:I25" ca="1" si="3">G23-H23</f>
        <v>-1.4038770995638714</v>
      </c>
      <c r="K23" s="33" t="s">
        <v>92</v>
      </c>
      <c r="L23" s="61" t="s">
        <v>31</v>
      </c>
      <c r="M23" s="2" t="s">
        <v>59</v>
      </c>
    </row>
    <row r="24" spans="1:13" x14ac:dyDescent="0.25">
      <c r="A24" s="15">
        <v>280</v>
      </c>
      <c r="B24" s="51">
        <v>0.05</v>
      </c>
      <c r="C24" s="16">
        <v>-87</v>
      </c>
      <c r="D24" s="16">
        <v>-10</v>
      </c>
      <c r="E24" s="44">
        <f ca="1">_xlfn.FORECAST.LINEAR(LOG10(A24),OFFSET((OFFSET(Transducer,0,(MATCH(K24,Transducer_No,0)),71,1)),MATCH(LOG10(A24),OFFSET(Transducer,0,(MATCH(K24,Transducer_No,0)),71,1),1)-1,-1,2),OFFSET((OFFSET(Transducer,0,(MATCH(K24,Transducer_No,0)),71,1)),MATCH(LOG10(A24),OFFSET(Transducer,0,(MATCH(K24,Transducer_No,0)),71,1),1)-1,0,2))</f>
        <v>12.131272411346401</v>
      </c>
      <c r="F24" s="44">
        <f ca="1">_xlfn.FORECAST.LINEAR(LOG10(A24),OFFSET((OFFSET(Cable,0,(MATCH(M24,Cable_No,0)),71,1)),MATCH(LOG10(A24),OFFSET(Cable,0,(MATCH(M24,Cable_No,0)),71,1),1)-1,-1,2),OFFSET((OFFSET(Cable,0,(MATCH(M24,Cable_No,0)),71,1)),MATCH(LOG10(A24),OFFSET(Cable,0,(MATCH(M24,Cable_No,0)),71,1),1)-1,0,2))</f>
        <v>1.0260212438791072</v>
      </c>
      <c r="G24" s="46">
        <f t="shared" ca="1" si="2"/>
        <v>23.157293655225516</v>
      </c>
      <c r="H24" s="44">
        <f ca="1">_xlfn.FORECAST.LINEAR(LOG10(A24),OFFSET((OFFSET(Limit,0,(MATCH(L24,Limit_No,0)),21,1)),MATCH(LOG10(A24),OFFSET(Limit,0,(MATCH(L24,Limit_No,0)),21,1),1)-1,-1,2),OFFSET((OFFSET(Limit,0,(MATCH(L24,Limit_No,0)),21,1)),MATCH(LOG10(A24),OFFSET(Limit,0,(MATCH(L24,Limit_No,0)),21,1),1)-1,0,2))+($F$5-2)*10</f>
        <v>28.943160626844389</v>
      </c>
      <c r="I24" s="47">
        <f t="shared" ca="1" si="3"/>
        <v>-5.7858669716188729</v>
      </c>
      <c r="K24" s="33" t="s">
        <v>92</v>
      </c>
      <c r="L24" s="61" t="s">
        <v>31</v>
      </c>
      <c r="M24" s="2" t="s">
        <v>59</v>
      </c>
    </row>
    <row r="25" spans="1:13" ht="13.8" thickBot="1" x14ac:dyDescent="0.3">
      <c r="A25" s="17">
        <v>300</v>
      </c>
      <c r="B25" s="52">
        <v>0.05</v>
      </c>
      <c r="C25" s="18">
        <v>-60</v>
      </c>
      <c r="D25" s="18">
        <v>-10</v>
      </c>
      <c r="E25" s="48">
        <f ca="1">_xlfn.FORECAST.LINEAR(LOG10(A25),OFFSET((OFFSET(Transducer,0,(MATCH(K25,Transducer_No,0)),71,1)),MATCH(LOG10(A25),OFFSET(Transducer,0,(MATCH(K25,Transducer_No,0)),71,1),1)-1,-1,2),OFFSET((OFFSET(Transducer,0,(MATCH(K25,Transducer_No,0)),71,1)),MATCH(LOG10(A25),OFFSET(Transducer,0,(MATCH(K25,Transducer_No,0)),71,1),1)-1,0,2))</f>
        <v>12.948554241657298</v>
      </c>
      <c r="F25" s="48">
        <f ca="1">_xlfn.FORECAST.LINEAR(LOG10(A25),OFFSET((OFFSET(Cable,0,(MATCH(M25,Cable_No,0)),71,1)),MATCH(LOG10(A25),OFFSET(Cable,0,(MATCH(M25,Cable_No,0)),71,1),1)-1,-1,2),OFFSET((OFFSET(Cable,0,(MATCH(M25,Cable_No,0)),71,1)),MATCH(LOG10(A25),OFFSET(Cable,0,(MATCH(M25,Cable_No,0)),71,1),1)-1,0,2))</f>
        <v>1.0679697566075275</v>
      </c>
      <c r="G25" s="48">
        <f t="shared" ca="1" si="2"/>
        <v>51.016523998264823</v>
      </c>
      <c r="H25" s="48">
        <f ca="1">_xlfn.FORECAST.LINEAR(LOG10(A25),OFFSET((OFFSET(Limit,0,(MATCH(L25,Limit_No,0)),21,1)),MATCH(LOG10(A25),OFFSET(Limit,0,(MATCH(L25,Limit_No,0)),21,1),1)-1,-1,2),OFFSET((OFFSET(Limit,0,(MATCH(L25,Limit_No,0)),21,1)),MATCH(LOG10(A25),OFFSET(Limit,0,(MATCH(L25,Limit_No,0)),21,1),1)-1,0,2))+($F$5-2)*10</f>
        <v>29.542425094393252</v>
      </c>
      <c r="I25" s="49">
        <f t="shared" ca="1" si="3"/>
        <v>21.474098903871571</v>
      </c>
      <c r="K25" s="33" t="s">
        <v>92</v>
      </c>
      <c r="L25" s="61" t="s">
        <v>31</v>
      </c>
      <c r="M25" s="2" t="s">
        <v>59</v>
      </c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</row>
  </sheetData>
  <mergeCells count="10">
    <mergeCell ref="B1:D1"/>
    <mergeCell ref="B2:D2"/>
    <mergeCell ref="B3:D3"/>
    <mergeCell ref="B4:D4"/>
    <mergeCell ref="B5:D5"/>
    <mergeCell ref="F1:G1"/>
    <mergeCell ref="F2:G2"/>
    <mergeCell ref="F3:G3"/>
    <mergeCell ref="F4:G4"/>
    <mergeCell ref="F5:G5"/>
  </mergeCells>
  <pageMargins left="0.45" right="0.45" top="0.75" bottom="0.75" header="0.3" footer="0.3"/>
  <pageSetup orientation="portrait" r:id="rId1"/>
  <headerFooter>
    <oddHeader>&amp;C&amp;"Arial,Bold"&amp;18{Classification Level}</oddHeader>
    <oddFooter>&amp;C&amp;"Arial,Bold"&amp;18
{Classification Level}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C27C-0024-4E5D-A830-94F517D3FAAF}">
  <sheetPr codeName="Sheet5"/>
  <dimension ref="A1:M27"/>
  <sheetViews>
    <sheetView zoomScaleNormal="100" zoomScalePageLayoutView="90" workbookViewId="0">
      <selection activeCell="I28" sqref="I28"/>
    </sheetView>
  </sheetViews>
  <sheetFormatPr defaultRowHeight="13.2" x14ac:dyDescent="0.25"/>
  <cols>
    <col min="1" max="1" width="9.33203125" style="3" customWidth="1"/>
    <col min="2" max="2" width="11" style="3" customWidth="1"/>
    <col min="3" max="3" width="10" style="3" customWidth="1"/>
    <col min="4" max="4" width="9.44140625" style="3" customWidth="1"/>
    <col min="5" max="5" width="12.6640625" style="3" customWidth="1"/>
    <col min="6" max="6" width="9.6640625" style="3" customWidth="1"/>
    <col min="7" max="7" width="10.33203125" style="3" customWidth="1"/>
    <col min="8" max="8" width="13.6640625" style="3" customWidth="1"/>
    <col min="9" max="9" width="11.6640625" style="3" customWidth="1"/>
    <col min="10" max="10" width="5.109375" style="2" customWidth="1"/>
    <col min="11" max="11" width="10.6640625" style="2" customWidth="1"/>
    <col min="12" max="13" width="8.88671875" style="2"/>
  </cols>
  <sheetData>
    <row r="1" spans="1:13" x14ac:dyDescent="0.25">
      <c r="A1" s="22" t="s">
        <v>4</v>
      </c>
      <c r="B1" s="69" t="s">
        <v>17</v>
      </c>
      <c r="C1" s="70"/>
      <c r="D1" s="71"/>
      <c r="E1" s="53" t="s">
        <v>8</v>
      </c>
      <c r="F1" s="63" t="s">
        <v>111</v>
      </c>
      <c r="G1" s="64"/>
      <c r="H1" s="62" t="s">
        <v>186</v>
      </c>
      <c r="I1" s="24" t="s">
        <v>22</v>
      </c>
      <c r="J1" s="4"/>
    </row>
    <row r="2" spans="1:13" x14ac:dyDescent="0.25">
      <c r="A2" s="25" t="s">
        <v>5</v>
      </c>
      <c r="B2" s="72">
        <v>42789</v>
      </c>
      <c r="C2" s="73"/>
      <c r="D2" s="74"/>
      <c r="E2" s="54" t="s">
        <v>38</v>
      </c>
      <c r="F2" s="65" t="s">
        <v>23</v>
      </c>
      <c r="G2" s="66"/>
      <c r="H2" s="54" t="s">
        <v>9</v>
      </c>
      <c r="I2" s="27" t="s">
        <v>11</v>
      </c>
      <c r="J2" s="4"/>
    </row>
    <row r="3" spans="1:13" x14ac:dyDescent="0.25">
      <c r="A3" s="25" t="s">
        <v>6</v>
      </c>
      <c r="B3" s="75" t="s">
        <v>18</v>
      </c>
      <c r="C3" s="73"/>
      <c r="D3" s="74"/>
      <c r="E3" s="54" t="s">
        <v>39</v>
      </c>
      <c r="F3" s="65" t="s">
        <v>110</v>
      </c>
      <c r="G3" s="66"/>
      <c r="H3" s="54" t="s">
        <v>10</v>
      </c>
      <c r="I3" s="27" t="s">
        <v>12</v>
      </c>
      <c r="J3" s="4"/>
      <c r="K3" s="36"/>
    </row>
    <row r="4" spans="1:13" x14ac:dyDescent="0.25">
      <c r="A4" s="25" t="s">
        <v>7</v>
      </c>
      <c r="B4" s="75" t="s">
        <v>16</v>
      </c>
      <c r="C4" s="73"/>
      <c r="D4" s="74"/>
      <c r="E4" s="54" t="s">
        <v>75</v>
      </c>
      <c r="F4" s="65" t="s">
        <v>68</v>
      </c>
      <c r="G4" s="66"/>
      <c r="H4" s="54" t="s">
        <v>13</v>
      </c>
      <c r="I4" s="27" t="s">
        <v>14</v>
      </c>
      <c r="J4" s="4"/>
    </row>
    <row r="5" spans="1:13" ht="13.8" thickBot="1" x14ac:dyDescent="0.3">
      <c r="A5" s="28" t="s">
        <v>43</v>
      </c>
      <c r="B5" s="76" t="s">
        <v>44</v>
      </c>
      <c r="C5" s="77"/>
      <c r="D5" s="78"/>
      <c r="E5" s="55" t="s">
        <v>45</v>
      </c>
      <c r="F5" s="67">
        <v>2</v>
      </c>
      <c r="G5" s="68"/>
      <c r="H5" s="55" t="s">
        <v>15</v>
      </c>
      <c r="I5" s="30" t="s">
        <v>16</v>
      </c>
      <c r="J5" s="4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4"/>
    </row>
    <row r="7" spans="1:13" ht="18" thickBot="1" x14ac:dyDescent="0.35">
      <c r="A7" s="5"/>
      <c r="B7" s="5"/>
      <c r="C7" s="5"/>
      <c r="D7" s="5"/>
      <c r="E7" s="6" t="s">
        <v>40</v>
      </c>
      <c r="F7" s="5"/>
      <c r="G7" s="5"/>
      <c r="H7" s="5"/>
      <c r="I7" s="5"/>
    </row>
    <row r="8" spans="1:13" x14ac:dyDescent="0.25">
      <c r="A8" s="7"/>
      <c r="B8" s="19" t="s">
        <v>66</v>
      </c>
      <c r="C8" s="19" t="s">
        <v>46</v>
      </c>
      <c r="D8" s="19" t="s">
        <v>25</v>
      </c>
      <c r="E8" s="19" t="s">
        <v>27</v>
      </c>
      <c r="F8" s="19"/>
      <c r="G8" s="19" t="s">
        <v>35</v>
      </c>
      <c r="H8" s="19"/>
      <c r="I8" s="8" t="s">
        <v>34</v>
      </c>
      <c r="K8" s="2" t="s">
        <v>36</v>
      </c>
    </row>
    <row r="9" spans="1:13" x14ac:dyDescent="0.25">
      <c r="A9" s="9" t="s">
        <v>1</v>
      </c>
      <c r="B9" s="20" t="s">
        <v>67</v>
      </c>
      <c r="C9" s="20" t="s">
        <v>56</v>
      </c>
      <c r="D9" s="20" t="s">
        <v>52</v>
      </c>
      <c r="E9" s="20" t="s">
        <v>37</v>
      </c>
      <c r="F9" s="20" t="s">
        <v>32</v>
      </c>
      <c r="G9" s="20" t="s">
        <v>2</v>
      </c>
      <c r="H9" s="20" t="s">
        <v>33</v>
      </c>
      <c r="I9" s="10" t="s">
        <v>33</v>
      </c>
      <c r="K9" s="2" t="s">
        <v>27</v>
      </c>
      <c r="L9" s="2" t="s">
        <v>30</v>
      </c>
      <c r="M9" s="31" t="s">
        <v>54</v>
      </c>
    </row>
    <row r="10" spans="1:13" ht="13.8" thickBot="1" x14ac:dyDescent="0.3">
      <c r="A10" s="11" t="s">
        <v>0</v>
      </c>
      <c r="B10" s="21" t="s">
        <v>0</v>
      </c>
      <c r="C10" s="21" t="s">
        <v>24</v>
      </c>
      <c r="D10" s="21" t="s">
        <v>26</v>
      </c>
      <c r="E10" s="21" t="s">
        <v>79</v>
      </c>
      <c r="F10" s="21" t="s">
        <v>26</v>
      </c>
      <c r="G10" s="21" t="s">
        <v>80</v>
      </c>
      <c r="H10" s="21" t="s">
        <v>80</v>
      </c>
      <c r="I10" s="12" t="s">
        <v>26</v>
      </c>
      <c r="K10" s="2" t="s">
        <v>28</v>
      </c>
      <c r="L10" s="2" t="s">
        <v>28</v>
      </c>
      <c r="M10" s="31" t="s">
        <v>28</v>
      </c>
    </row>
    <row r="11" spans="1:13" x14ac:dyDescent="0.25">
      <c r="A11" s="13">
        <v>5</v>
      </c>
      <c r="B11" s="50">
        <v>0.05</v>
      </c>
      <c r="C11" s="14">
        <v>-82</v>
      </c>
      <c r="D11" s="14">
        <v>-10</v>
      </c>
      <c r="E11" s="44">
        <f ca="1">_xlfn.FORECAST.LINEAR(LOG10(A11),OFFSET((OFFSET(Transducer,0,(MATCH(K11,Transducer_No,0)),71,1)),MATCH(LOG10(A11),OFFSET(Transducer,0,(MATCH(K11,Transducer_No,0)),71,1),1)-1,-1,2),OFFSET((OFFSET(Transducer,0,(MATCH(K11,Transducer_No,0)),71,1)),MATCH(LOG10(A11),OFFSET(Transducer,0,(MATCH(K11,Transducer_No,0)),71,1),1)-1,0,2))</f>
        <v>-14.083239757368386</v>
      </c>
      <c r="F11" s="44">
        <f ca="1">_xlfn.FORECAST.LINEAR(LOG10(A11),OFFSET((OFFSET(Cable,0,(MATCH(M11,Cable_No,0)),71,1)),MATCH(LOG10(A11),OFFSET(Cable,0,(MATCH(M11,Cable_No,0)),71,1),1)-1,-1,2),OFFSET((OFFSET(Cable,0,(MATCH(M11,Cable_No,0)),71,1)),MATCH(LOG10(A11),OFFSET(Cable,0,(MATCH(M11,Cable_No,0)),71,1),1)-1,0,2))</f>
        <v>0.20613242396261267</v>
      </c>
      <c r="G11" s="44">
        <f ca="1">C11+D11+E11+F11+107</f>
        <v>1.1228926665942254</v>
      </c>
      <c r="H11" s="44">
        <f ca="1">_xlfn.FORECAST.LINEAR(LOG10(A11),OFFSET((OFFSET(Limit,0,(MATCH(L11,Limit_No,0)),21,1)),MATCH(LOG10(A11),OFFSET(Limit,0,(MATCH(L11,Limit_No,0)),21,1),1)-1,-1,2),OFFSET((OFFSET(Limit,0,(MATCH(L11,Limit_No,0)),21,1)),MATCH(LOG10(A11),OFFSET(Limit,0,(MATCH(L11,Limit_No,0)),21,1),1)-1,0,2))+($F$5-2)*10</f>
        <v>26.020599913279625</v>
      </c>
      <c r="I11" s="45">
        <f ca="1">G11-H11</f>
        <v>-24.8977072466854</v>
      </c>
      <c r="K11" s="33" t="s">
        <v>98</v>
      </c>
      <c r="L11" s="61" t="s">
        <v>151</v>
      </c>
      <c r="M11" s="2" t="s">
        <v>59</v>
      </c>
    </row>
    <row r="12" spans="1:13" x14ac:dyDescent="0.25">
      <c r="A12" s="15">
        <v>15</v>
      </c>
      <c r="B12" s="51">
        <v>0.05</v>
      </c>
      <c r="C12" s="16">
        <v>-83</v>
      </c>
      <c r="D12" s="16">
        <v>-10</v>
      </c>
      <c r="E12" s="44">
        <f ca="1">_xlfn.FORECAST.LINEAR(LOG10(A12),OFFSET((OFFSET(Transducer,0,(MATCH(K12,Transducer_No,0)),71,1)),MATCH(LOG10(A12),OFFSET(Transducer,0,(MATCH(K12,Transducer_No,0)),71,1),1)-1,-1,2),OFFSET((OFFSET(Transducer,0,(MATCH(K12,Transducer_No,0)),71,1)),MATCH(LOG10(A12),OFFSET(Transducer,0,(MATCH(K12,Transducer_No,0)),71,1),1)-1,0,2))</f>
        <v>-14.630930873373579</v>
      </c>
      <c r="F12" s="44">
        <f ca="1">_xlfn.FORECAST.LINEAR(LOG10(A12),OFFSET((OFFSET(Cable,0,(MATCH(M12,Cable_No,0)),71,1)),MATCH(LOG10(A12),OFFSET(Cable,0,(MATCH(M12,Cable_No,0)),71,1),1)-1,-1,2),OFFSET((OFFSET(Cable,0,(MATCH(M12,Cable_No,0)),71,1)),MATCH(LOG10(A12),OFFSET(Cable,0,(MATCH(M12,Cable_No,0)),71,1),1)-1,0,2))</f>
        <v>0.22706257688308112</v>
      </c>
      <c r="G12" s="46">
        <f t="shared" ref="G12:G14" ca="1" si="0">C12+D12+E12+F12+107</f>
        <v>-0.40386829649050071</v>
      </c>
      <c r="H12" s="44">
        <f ca="1">_xlfn.FORECAST.LINEAR(LOG10(A12),OFFSET((OFFSET(Limit,0,(MATCH(L12,Limit_No,0)),21,1)),MATCH(LOG10(A12),OFFSET(Limit,0,(MATCH(L12,Limit_No,0)),21,1),1)-1,-1,2),OFFSET((OFFSET(Limit,0,(MATCH(L12,Limit_No,0)),21,1)),MATCH(LOG10(A12),OFFSET(Limit,0,(MATCH(L12,Limit_No,0)),21,1),1)-1,0,2))+($F$5-2)*10</f>
        <v>20</v>
      </c>
      <c r="I12" s="47">
        <f t="shared" ref="I12:I14" ca="1" si="1">G12-H12</f>
        <v>-20.403868296490501</v>
      </c>
      <c r="K12" s="33" t="s">
        <v>98</v>
      </c>
      <c r="L12" s="61" t="s">
        <v>151</v>
      </c>
      <c r="M12" s="2" t="s">
        <v>59</v>
      </c>
    </row>
    <row r="13" spans="1:13" x14ac:dyDescent="0.25">
      <c r="A13" s="15">
        <v>22</v>
      </c>
      <c r="B13" s="51">
        <v>0.05</v>
      </c>
      <c r="C13" s="16">
        <v>-87</v>
      </c>
      <c r="D13" s="16">
        <v>-10</v>
      </c>
      <c r="E13" s="44">
        <f ca="1">_xlfn.FORECAST.LINEAR(LOG10(A13),OFFSET((OFFSET(Transducer,0,(MATCH(K13,Transducer_No,0)),71,1)),MATCH(LOG10(A13),OFFSET(Transducer,0,(MATCH(K13,Transducer_No,0)),71,1),1)-1,-1,2),OFFSET((OFFSET(Transducer,0,(MATCH(K13,Transducer_No,0)),71,1)),MATCH(LOG10(A13),OFFSET(Transducer,0,(MATCH(K13,Transducer_No,0)),71,1),1)-1,0,2))</f>
        <v>-14.282317359613131</v>
      </c>
      <c r="F13" s="44">
        <f ca="1">_xlfn.FORECAST.LINEAR(LOG10(A13),OFFSET((OFFSET(Cable,0,(MATCH(M13,Cable_No,0)),71,1)),MATCH(LOG10(A13),OFFSET(Cable,0,(MATCH(M13,Cable_No,0)),71,1),1)-1,-1,2),OFFSET((OFFSET(Cable,0,(MATCH(M13,Cable_No,0)),71,1)),MATCH(LOG10(A13),OFFSET(Cable,0,(MATCH(M13,Cable_No,0)),71,1),1)-1,0,2))</f>
        <v>0.2343591331748309</v>
      </c>
      <c r="G13" s="46">
        <f t="shared" ca="1" si="0"/>
        <v>-4.0479582264382969</v>
      </c>
      <c r="H13" s="44">
        <f ca="1">_xlfn.FORECAST.LINEAR(LOG10(A13),OFFSET((OFFSET(Limit,0,(MATCH(L13,Limit_No,0)),21,1)),MATCH(LOG10(A13),OFFSET(Limit,0,(MATCH(L13,Limit_No,0)),21,1),1)-1,-1,2),OFFSET((OFFSET(Limit,0,(MATCH(L13,Limit_No,0)),21,1)),MATCH(LOG10(A13),OFFSET(Limit,0,(MATCH(L13,Limit_No,0)),21,1),1)-1,0,2))+($F$5-2)*10</f>
        <v>20</v>
      </c>
      <c r="I13" s="47">
        <f t="shared" ca="1" si="1"/>
        <v>-24.047958226438297</v>
      </c>
      <c r="K13" s="33" t="s">
        <v>98</v>
      </c>
      <c r="L13" s="61" t="s">
        <v>151</v>
      </c>
      <c r="M13" s="2" t="s">
        <v>59</v>
      </c>
    </row>
    <row r="14" spans="1:13" ht="13.8" thickBot="1" x14ac:dyDescent="0.3">
      <c r="A14" s="17">
        <v>28</v>
      </c>
      <c r="B14" s="52">
        <v>0.05</v>
      </c>
      <c r="C14" s="18">
        <v>-60</v>
      </c>
      <c r="D14" s="18">
        <v>-10</v>
      </c>
      <c r="E14" s="48">
        <f ca="1">_xlfn.FORECAST.LINEAR(LOG10(A14),OFFSET((OFFSET(Transducer,0,(MATCH(K14,Transducer_No,0)),71,1)),MATCH(LOG10(A14),OFFSET(Transducer,0,(MATCH(K14,Transducer_No,0)),71,1),1)-1,-1,2),OFFSET((OFFSET(Transducer,0,(MATCH(K14,Transducer_No,0)),71,1)),MATCH(LOG10(A14),OFFSET(Transducer,0,(MATCH(K14,Transducer_No,0)),71,1),1)-1,0,2))</f>
        <v>-14.06280286155897</v>
      </c>
      <c r="F14" s="48">
        <f ca="1">_xlfn.FORECAST.LINEAR(LOG10(A14),OFFSET((OFFSET(Cable,0,(MATCH(M14,Cable_No,0)),71,1)),MATCH(LOG10(A14),OFFSET(Cable,0,(MATCH(M14,Cable_No,0)),71,1),1)-1,-1,2),OFFSET((OFFSET(Cable,0,(MATCH(M14,Cable_No,0)),71,1)),MATCH(LOG10(A14),OFFSET(Cable,0,(MATCH(M14,Cable_No,0)),71,1),1)-1,0,2))</f>
        <v>0.23895361912756996</v>
      </c>
      <c r="G14" s="48">
        <f t="shared" ca="1" si="0"/>
        <v>23.176150757568607</v>
      </c>
      <c r="H14" s="48">
        <f ca="1">_xlfn.FORECAST.LINEAR(LOG10(A14),OFFSET((OFFSET(Limit,0,(MATCH(L14,Limit_No,0)),21,1)),MATCH(LOG10(A14),OFFSET(Limit,0,(MATCH(L14,Limit_No,0)),21,1),1)-1,-1,2),OFFSET((OFFSET(Limit,0,(MATCH(L14,Limit_No,0)),21,1)),MATCH(LOG10(A14),OFFSET(Limit,0,(MATCH(L14,Limit_No,0)),21,1),1)-1,0,2))+($F$5-2)*10</f>
        <v>20</v>
      </c>
      <c r="I14" s="49">
        <f t="shared" ca="1" si="1"/>
        <v>3.1761507575686068</v>
      </c>
      <c r="K14" s="33" t="s">
        <v>98</v>
      </c>
      <c r="L14" s="61" t="s">
        <v>151</v>
      </c>
      <c r="M14" s="2" t="s">
        <v>59</v>
      </c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3" x14ac:dyDescent="0.25">
      <c r="A16" s="5"/>
      <c r="B16" s="5"/>
      <c r="C16" s="5"/>
      <c r="D16" s="5"/>
      <c r="E16" s="5"/>
      <c r="F16" s="5"/>
      <c r="G16" s="34"/>
      <c r="H16" s="5"/>
      <c r="I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3" ht="18" thickBot="1" x14ac:dyDescent="0.35">
      <c r="A18" s="5"/>
      <c r="B18" s="5"/>
      <c r="C18" s="5"/>
      <c r="D18" s="5"/>
      <c r="E18" s="6" t="s">
        <v>41</v>
      </c>
      <c r="F18" s="5"/>
      <c r="G18" s="5"/>
      <c r="H18" s="5"/>
      <c r="I18" s="5"/>
    </row>
    <row r="19" spans="1:13" x14ac:dyDescent="0.25">
      <c r="A19" s="7"/>
      <c r="B19" s="19" t="s">
        <v>66</v>
      </c>
      <c r="C19" s="19" t="s">
        <v>46</v>
      </c>
      <c r="D19" s="19" t="s">
        <v>25</v>
      </c>
      <c r="E19" s="19" t="s">
        <v>27</v>
      </c>
      <c r="F19" s="19"/>
      <c r="G19" s="19" t="s">
        <v>35</v>
      </c>
      <c r="H19" s="19"/>
      <c r="I19" s="8" t="s">
        <v>34</v>
      </c>
      <c r="K19" s="2" t="s">
        <v>36</v>
      </c>
    </row>
    <row r="20" spans="1:13" x14ac:dyDescent="0.25">
      <c r="A20" s="9" t="s">
        <v>1</v>
      </c>
      <c r="B20" s="20" t="s">
        <v>67</v>
      </c>
      <c r="C20" s="20" t="s">
        <v>56</v>
      </c>
      <c r="D20" s="20" t="s">
        <v>52</v>
      </c>
      <c r="E20" s="20" t="s">
        <v>37</v>
      </c>
      <c r="F20" s="20" t="s">
        <v>32</v>
      </c>
      <c r="G20" s="20" t="s">
        <v>2</v>
      </c>
      <c r="H20" s="20" t="s">
        <v>33</v>
      </c>
      <c r="I20" s="10" t="s">
        <v>33</v>
      </c>
      <c r="K20" s="2" t="s">
        <v>27</v>
      </c>
      <c r="L20" s="2" t="s">
        <v>30</v>
      </c>
      <c r="M20" s="31" t="s">
        <v>54</v>
      </c>
    </row>
    <row r="21" spans="1:13" ht="13.8" thickBot="1" x14ac:dyDescent="0.3">
      <c r="A21" s="11" t="s">
        <v>0</v>
      </c>
      <c r="B21" s="21" t="s">
        <v>0</v>
      </c>
      <c r="C21" s="21" t="s">
        <v>24</v>
      </c>
      <c r="D21" s="21" t="s">
        <v>26</v>
      </c>
      <c r="E21" s="21" t="s">
        <v>79</v>
      </c>
      <c r="F21" s="21" t="s">
        <v>26</v>
      </c>
      <c r="G21" s="21" t="s">
        <v>80</v>
      </c>
      <c r="H21" s="21" t="s">
        <v>80</v>
      </c>
      <c r="I21" s="12" t="s">
        <v>26</v>
      </c>
      <c r="K21" s="2" t="s">
        <v>28</v>
      </c>
      <c r="L21" s="2" t="s">
        <v>28</v>
      </c>
      <c r="M21" s="31" t="s">
        <v>28</v>
      </c>
    </row>
    <row r="22" spans="1:13" x14ac:dyDescent="0.25">
      <c r="A22" s="13">
        <v>1</v>
      </c>
      <c r="B22" s="50">
        <v>0.05</v>
      </c>
      <c r="C22" s="14">
        <v>-70</v>
      </c>
      <c r="D22" s="14">
        <v>-10</v>
      </c>
      <c r="E22" s="44">
        <f ca="1">_xlfn.FORECAST.LINEAR(LOG10(A22),OFFSET((OFFSET(Transducer,0,(MATCH(K22,Transducer_No,0)),71,1)),MATCH(LOG10(A22),OFFSET(Transducer,0,(MATCH(K22,Transducer_No,0)),71,1),1)-1,-1,2),OFFSET((OFFSET(Transducer,0,(MATCH(K22,Transducer_No,0)),71,1)),MATCH(LOG10(A22),OFFSET(Transducer,0,(MATCH(K22,Transducer_No,0)),71,1),1)-1,0,2))</f>
        <v>-2.9705281869724973</v>
      </c>
      <c r="F22" s="44">
        <f ca="1">_xlfn.FORECAST.LINEAR(LOG10(A22),OFFSET((OFFSET(Cable,0,(MATCH(M22,Cable_No,0)),71,1)),MATCH(LOG10(A22),OFFSET(Cable,0,(MATCH(M22,Cable_No,0)),71,1),1)-1,-1,2),OFFSET((OFFSET(Cable,0,(MATCH(M22,Cable_No,0)),71,1)),MATCH(LOG10(A22),OFFSET(Cable,0,(MATCH(M22,Cable_No,0)),71,1),1)-1,0,2))</f>
        <v>0.17547030414954939</v>
      </c>
      <c r="G22" s="44">
        <f ca="1">C22+D22+E22+F22+107</f>
        <v>24.204942117177055</v>
      </c>
      <c r="H22" s="44">
        <f ca="1">_xlfn.FORECAST.LINEAR(LOG10(A22),OFFSET((OFFSET(Limit,0,(MATCH(L22,Limit_No,0)),21,1)),MATCH(LOG10(A22),OFFSET(Limit,0,(MATCH(L22,Limit_No,0)),21,1),1)-1,-1,2),OFFSET((OFFSET(Limit,0,(MATCH(L22,Limit_No,0)),21,1)),MATCH(LOG10(A22),OFFSET(Limit,0,(MATCH(L22,Limit_No,0)),21,1),1)-1,0,2))+($F$5-2)*10</f>
        <v>40</v>
      </c>
      <c r="I22" s="45">
        <f ca="1">G22-H22</f>
        <v>-15.795057882822945</v>
      </c>
      <c r="K22" s="33" t="s">
        <v>98</v>
      </c>
      <c r="L22" s="61" t="s">
        <v>151</v>
      </c>
      <c r="M22" s="2" t="s">
        <v>59</v>
      </c>
    </row>
    <row r="23" spans="1:13" x14ac:dyDescent="0.25">
      <c r="A23" s="15">
        <v>3</v>
      </c>
      <c r="B23" s="51">
        <v>0.05</v>
      </c>
      <c r="C23" s="16">
        <v>-83</v>
      </c>
      <c r="D23" s="16">
        <v>-10</v>
      </c>
      <c r="E23" s="44">
        <f ca="1">_xlfn.FORECAST.LINEAR(LOG10(A23),OFFSET((OFFSET(Transducer,0,(MATCH(K23,Transducer_No,0)),71,1)),MATCH(LOG10(A23),OFFSET(Transducer,0,(MATCH(K23,Transducer_No,0)),71,1),1)-1,-1,2),OFFSET((OFFSET(Transducer,0,(MATCH(K23,Transducer_No,0)),71,1)),MATCH(LOG10(A23),OFFSET(Transducer,0,(MATCH(K23,Transducer_No,0)),71,1),1)-1,0,2))</f>
        <v>-12</v>
      </c>
      <c r="F23" s="44">
        <f ca="1">_xlfn.FORECAST.LINEAR(LOG10(A23),OFFSET((OFFSET(Cable,0,(MATCH(M23,Cable_No,0)),71,1)),MATCH(LOG10(A23),OFFSET(Cable,0,(MATCH(M23,Cable_No,0)),71,1),1)-1,-1,2),OFFSET((OFFSET(Cable,0,(MATCH(M23,Cable_No,0)),71,1)),MATCH(LOG10(A23),OFFSET(Cable,0,(MATCH(M23,Cable_No,0)),71,1),1)-1,0,2))</f>
        <v>0.19640045707001785</v>
      </c>
      <c r="G23" s="46">
        <f t="shared" ref="G23:G25" ca="1" si="2">C23+D23+E23+F23+107</f>
        <v>2.1964004570700126</v>
      </c>
      <c r="H23" s="44">
        <f ca="1">_xlfn.FORECAST.LINEAR(LOG10(A23),OFFSET((OFFSET(Limit,0,(MATCH(L23,Limit_No,0)),21,1)),MATCH(LOG10(A23),OFFSET(Limit,0,(MATCH(L23,Limit_No,0)),21,1),1)-1,-1,2),OFFSET((OFFSET(Limit,0,(MATCH(L23,Limit_No,0)),21,1)),MATCH(LOG10(A23),OFFSET(Limit,0,(MATCH(L23,Limit_No,0)),21,1),1)-1,0,2))+($F$5-2)*10</f>
        <v>30.457574905606752</v>
      </c>
      <c r="I23" s="47">
        <f t="shared" ref="I23:I25" ca="1" si="3">G23-H23</f>
        <v>-28.261174448536739</v>
      </c>
      <c r="K23" s="33" t="s">
        <v>98</v>
      </c>
      <c r="L23" s="61" t="s">
        <v>151</v>
      </c>
      <c r="M23" s="2" t="s">
        <v>59</v>
      </c>
    </row>
    <row r="24" spans="1:13" x14ac:dyDescent="0.25">
      <c r="A24" s="15">
        <v>8</v>
      </c>
      <c r="B24" s="51">
        <v>0.05</v>
      </c>
      <c r="C24" s="16">
        <v>-87</v>
      </c>
      <c r="D24" s="16">
        <v>-10</v>
      </c>
      <c r="E24" s="44">
        <f ca="1">_xlfn.FORECAST.LINEAR(LOG10(A24),OFFSET((OFFSET(Transducer,0,(MATCH(K24,Transducer_No,0)),71,1)),MATCH(LOG10(A24),OFFSET(Transducer,0,(MATCH(K24,Transducer_No,0)),71,1),1)-1,-1,2),OFFSET((OFFSET(Transducer,0,(MATCH(K24,Transducer_No,0)),71,1)),MATCH(LOG10(A24),OFFSET(Transducer,0,(MATCH(K24,Transducer_No,0)),71,1),1)-1,0,2))</f>
        <v>-16</v>
      </c>
      <c r="F24" s="44">
        <f ca="1">_xlfn.FORECAST.LINEAR(LOG10(A24),OFFSET((OFFSET(Cable,0,(MATCH(M24,Cable_No,0)),71,1)),MATCH(LOG10(A24),OFFSET(Cable,0,(MATCH(M24,Cable_No,0)),71,1),1)-1,-1,2),OFFSET((OFFSET(Cable,0,(MATCH(M24,Cable_No,0)),71,1)),MATCH(LOG10(A24),OFFSET(Cable,0,(MATCH(M24,Cable_No,0)),71,1),1)-1,0,2))</f>
        <v>0.21508667282252164</v>
      </c>
      <c r="G24" s="46">
        <f t="shared" ca="1" si="2"/>
        <v>-5.7849133271774775</v>
      </c>
      <c r="H24" s="44">
        <f ca="1">_xlfn.FORECAST.LINEAR(LOG10(A24),OFFSET((OFFSET(Limit,0,(MATCH(L24,Limit_No,0)),21,1)),MATCH(LOG10(A24),OFFSET(Limit,0,(MATCH(L24,Limit_No,0)),21,1),1)-1,-1,2),OFFSET((OFFSET(Limit,0,(MATCH(L24,Limit_No,0)),21,1)),MATCH(LOG10(A24),OFFSET(Limit,0,(MATCH(L24,Limit_No,0)),21,1),1)-1,0,2))+($F$5-2)*10</f>
        <v>21.938200260161128</v>
      </c>
      <c r="I24" s="47">
        <f t="shared" ca="1" si="3"/>
        <v>-27.723113587338606</v>
      </c>
      <c r="K24" s="33" t="s">
        <v>98</v>
      </c>
      <c r="L24" s="61" t="s">
        <v>151</v>
      </c>
      <c r="M24" s="2" t="s">
        <v>59</v>
      </c>
    </row>
    <row r="25" spans="1:13" ht="13.8" thickBot="1" x14ac:dyDescent="0.3">
      <c r="A25" s="17">
        <v>25</v>
      </c>
      <c r="B25" s="52">
        <v>0.05</v>
      </c>
      <c r="C25" s="18">
        <v>-60</v>
      </c>
      <c r="D25" s="18">
        <v>-10</v>
      </c>
      <c r="E25" s="48">
        <f ca="1">_xlfn.FORECAST.LINEAR(LOG10(A25),OFFSET((OFFSET(Transducer,0,(MATCH(K25,Transducer_No,0)),71,1)),MATCH(LOG10(A25),OFFSET(Transducer,0,(MATCH(K25,Transducer_No,0)),71,1),1)-1,-1,2),OFFSET((OFFSET(Transducer,0,(MATCH(K25,Transducer_No,0)),71,1)),MATCH(LOG10(A25),OFFSET(Transducer,0,(MATCH(K25,Transducer_No,0)),71,1),1)-1,0,2))</f>
        <v>-14.16595876343948</v>
      </c>
      <c r="F25" s="48">
        <f ca="1">_xlfn.FORECAST.LINEAR(LOG10(A25),OFFSET((OFFSET(Cable,0,(MATCH(M25,Cable_No,0)),71,1)),MATCH(LOG10(A25),OFFSET(Cable,0,(MATCH(M25,Cable_No,0)),71,1),1)-1,-1,2),OFFSET((OFFSET(Cable,0,(MATCH(M25,Cable_No,0)),71,1)),MATCH(LOG10(A25),OFFSET(Cable,0,(MATCH(M25,Cable_No,0)),71,1),1)-1,0,2))</f>
        <v>0.23679454377567594</v>
      </c>
      <c r="G25" s="48">
        <f t="shared" ca="1" si="2"/>
        <v>23.070835780336196</v>
      </c>
      <c r="H25" s="48">
        <f ca="1">_xlfn.FORECAST.LINEAR(LOG10(A25),OFFSET((OFFSET(Limit,0,(MATCH(L25,Limit_No,0)),21,1)),MATCH(LOG10(A25),OFFSET(Limit,0,(MATCH(L25,Limit_No,0)),21,1),1)-1,-1,2),OFFSET((OFFSET(Limit,0,(MATCH(L25,Limit_No,0)),21,1)),MATCH(LOG10(A25),OFFSET(Limit,0,(MATCH(L25,Limit_No,0)),21,1),1)-1,0,2))+($F$5-2)*10</f>
        <v>20</v>
      </c>
      <c r="I25" s="49">
        <f t="shared" ca="1" si="3"/>
        <v>3.0708357803361963</v>
      </c>
      <c r="K25" s="33" t="s">
        <v>98</v>
      </c>
      <c r="L25" s="61" t="s">
        <v>151</v>
      </c>
      <c r="M25" s="2" t="s">
        <v>59</v>
      </c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</row>
  </sheetData>
  <mergeCells count="10">
    <mergeCell ref="B4:D4"/>
    <mergeCell ref="F4:G4"/>
    <mergeCell ref="B5:D5"/>
    <mergeCell ref="F5:G5"/>
    <mergeCell ref="B1:D1"/>
    <mergeCell ref="F1:G1"/>
    <mergeCell ref="B2:D2"/>
    <mergeCell ref="F2:G2"/>
    <mergeCell ref="B3:D3"/>
    <mergeCell ref="F3:G3"/>
  </mergeCells>
  <pageMargins left="0.45" right="0.45" top="0.75" bottom="0.75" header="0.3" footer="0.3"/>
  <pageSetup orientation="portrait" r:id="rId1"/>
  <headerFooter>
    <oddHeader>&amp;C&amp;"Arial,Bold"&amp;18{Classification Level}</oddHeader>
    <oddFooter>&amp;C&amp;"Arial,Bold"&amp;18
{Classification Level}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8E26-E917-4392-8E7E-000A020E4D25}">
  <sheetPr codeName="Sheet6"/>
  <dimension ref="A1:M27"/>
  <sheetViews>
    <sheetView zoomScaleNormal="100" zoomScalePageLayoutView="90" workbookViewId="0">
      <selection activeCell="H1" sqref="H1"/>
    </sheetView>
  </sheetViews>
  <sheetFormatPr defaultRowHeight="13.2" x14ac:dyDescent="0.25"/>
  <cols>
    <col min="1" max="1" width="9.33203125" style="3" customWidth="1"/>
    <col min="2" max="2" width="11" style="3" customWidth="1"/>
    <col min="3" max="3" width="10" style="3" customWidth="1"/>
    <col min="4" max="4" width="9.44140625" style="3" customWidth="1"/>
    <col min="5" max="5" width="12.6640625" style="3" customWidth="1"/>
    <col min="6" max="6" width="9.6640625" style="3" customWidth="1"/>
    <col min="7" max="7" width="10.33203125" style="3" customWidth="1"/>
    <col min="8" max="8" width="13.6640625" style="3" customWidth="1"/>
    <col min="9" max="9" width="11.6640625" style="3" customWidth="1"/>
    <col min="10" max="10" width="5.109375" style="2" customWidth="1"/>
    <col min="11" max="11" width="10.6640625" style="2" customWidth="1"/>
    <col min="12" max="13" width="8.88671875" style="2"/>
  </cols>
  <sheetData>
    <row r="1" spans="1:13" x14ac:dyDescent="0.25">
      <c r="A1" s="22" t="s">
        <v>4</v>
      </c>
      <c r="B1" s="69" t="s">
        <v>17</v>
      </c>
      <c r="C1" s="70"/>
      <c r="D1" s="71"/>
      <c r="E1" s="53" t="s">
        <v>8</v>
      </c>
      <c r="F1" s="63" t="s">
        <v>73</v>
      </c>
      <c r="G1" s="64"/>
      <c r="H1" s="62" t="s">
        <v>186</v>
      </c>
      <c r="I1" s="24" t="s">
        <v>22</v>
      </c>
      <c r="J1" s="4"/>
    </row>
    <row r="2" spans="1:13" x14ac:dyDescent="0.25">
      <c r="A2" s="25" t="s">
        <v>5</v>
      </c>
      <c r="B2" s="72">
        <v>42789</v>
      </c>
      <c r="C2" s="73"/>
      <c r="D2" s="74"/>
      <c r="E2" s="54" t="s">
        <v>38</v>
      </c>
      <c r="F2" s="65" t="s">
        <v>23</v>
      </c>
      <c r="G2" s="66"/>
      <c r="H2" s="54" t="s">
        <v>9</v>
      </c>
      <c r="I2" s="27" t="s">
        <v>11</v>
      </c>
      <c r="J2" s="4"/>
    </row>
    <row r="3" spans="1:13" x14ac:dyDescent="0.25">
      <c r="A3" s="25" t="s">
        <v>6</v>
      </c>
      <c r="B3" s="75" t="s">
        <v>18</v>
      </c>
      <c r="C3" s="73"/>
      <c r="D3" s="74"/>
      <c r="E3" s="54" t="s">
        <v>39</v>
      </c>
      <c r="F3" s="65" t="s">
        <v>109</v>
      </c>
      <c r="G3" s="66"/>
      <c r="H3" s="54" t="s">
        <v>10</v>
      </c>
      <c r="I3" s="27" t="s">
        <v>12</v>
      </c>
      <c r="J3" s="4"/>
      <c r="K3" s="36"/>
    </row>
    <row r="4" spans="1:13" x14ac:dyDescent="0.25">
      <c r="A4" s="25" t="s">
        <v>7</v>
      </c>
      <c r="B4" s="75" t="s">
        <v>16</v>
      </c>
      <c r="C4" s="73"/>
      <c r="D4" s="74"/>
      <c r="E4" s="54" t="s">
        <v>75</v>
      </c>
      <c r="F4" s="65" t="s">
        <v>68</v>
      </c>
      <c r="G4" s="66"/>
      <c r="H4" s="54" t="s">
        <v>13</v>
      </c>
      <c r="I4" s="27" t="s">
        <v>14</v>
      </c>
      <c r="J4" s="4"/>
    </row>
    <row r="5" spans="1:13" ht="13.8" thickBot="1" x14ac:dyDescent="0.3">
      <c r="A5" s="28" t="s">
        <v>43</v>
      </c>
      <c r="B5" s="76" t="s">
        <v>44</v>
      </c>
      <c r="C5" s="77"/>
      <c r="D5" s="78"/>
      <c r="E5" s="55" t="s">
        <v>45</v>
      </c>
      <c r="F5" s="67">
        <v>2</v>
      </c>
      <c r="G5" s="68"/>
      <c r="H5" s="55" t="s">
        <v>15</v>
      </c>
      <c r="I5" s="30" t="s">
        <v>16</v>
      </c>
      <c r="J5" s="4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4"/>
    </row>
    <row r="7" spans="1:13" ht="18" thickBot="1" x14ac:dyDescent="0.35">
      <c r="A7" s="5"/>
      <c r="B7" s="5"/>
      <c r="C7" s="5"/>
      <c r="D7" s="5"/>
      <c r="E7" s="6" t="s">
        <v>40</v>
      </c>
      <c r="F7" s="5"/>
      <c r="G7" s="5"/>
      <c r="H7" s="5"/>
      <c r="I7" s="5"/>
    </row>
    <row r="8" spans="1:13" x14ac:dyDescent="0.25">
      <c r="A8" s="7"/>
      <c r="B8" s="19" t="s">
        <v>66</v>
      </c>
      <c r="C8" s="19" t="s">
        <v>46</v>
      </c>
      <c r="D8" s="19" t="s">
        <v>25</v>
      </c>
      <c r="E8" s="19" t="s">
        <v>27</v>
      </c>
      <c r="F8" s="19"/>
      <c r="G8" s="19" t="s">
        <v>35</v>
      </c>
      <c r="H8" s="19"/>
      <c r="I8" s="8" t="s">
        <v>34</v>
      </c>
      <c r="K8" s="2" t="s">
        <v>36</v>
      </c>
    </row>
    <row r="9" spans="1:13" x14ac:dyDescent="0.25">
      <c r="A9" s="9" t="s">
        <v>1</v>
      </c>
      <c r="B9" s="20" t="s">
        <v>67</v>
      </c>
      <c r="C9" s="20" t="s">
        <v>56</v>
      </c>
      <c r="D9" s="20" t="s">
        <v>52</v>
      </c>
      <c r="E9" s="20" t="s">
        <v>37</v>
      </c>
      <c r="F9" s="20" t="s">
        <v>32</v>
      </c>
      <c r="G9" s="20" t="s">
        <v>2</v>
      </c>
      <c r="H9" s="20" t="s">
        <v>33</v>
      </c>
      <c r="I9" s="10" t="s">
        <v>33</v>
      </c>
      <c r="K9" s="2" t="s">
        <v>27</v>
      </c>
      <c r="L9" s="2" t="s">
        <v>30</v>
      </c>
      <c r="M9" s="31" t="s">
        <v>54</v>
      </c>
    </row>
    <row r="10" spans="1:13" ht="13.8" thickBot="1" x14ac:dyDescent="0.3">
      <c r="A10" s="11" t="s">
        <v>0</v>
      </c>
      <c r="B10" s="21" t="s">
        <v>0</v>
      </c>
      <c r="C10" s="21" t="s">
        <v>24</v>
      </c>
      <c r="D10" s="21" t="s">
        <v>26</v>
      </c>
      <c r="E10" s="21" t="s">
        <v>26</v>
      </c>
      <c r="F10" s="21" t="s">
        <v>26</v>
      </c>
      <c r="G10" s="21" t="s">
        <v>69</v>
      </c>
      <c r="H10" s="21" t="s">
        <v>69</v>
      </c>
      <c r="I10" s="12" t="s">
        <v>26</v>
      </c>
      <c r="K10" s="2" t="s">
        <v>28</v>
      </c>
      <c r="L10" s="2" t="s">
        <v>28</v>
      </c>
      <c r="M10" s="31" t="s">
        <v>28</v>
      </c>
    </row>
    <row r="11" spans="1:13" x14ac:dyDescent="0.25">
      <c r="A11" s="13">
        <v>10</v>
      </c>
      <c r="B11" s="50">
        <v>0.05</v>
      </c>
      <c r="C11" s="14">
        <v>-82</v>
      </c>
      <c r="D11" s="14">
        <v>-10</v>
      </c>
      <c r="E11" s="44">
        <f ca="1">_xlfn.FORECAST.LINEAR(LOG10(A11),OFFSET((OFFSET(Transducer,0,(MATCH(K11,Transducer_No,0)),71,1)),MATCH(LOG10(A11),OFFSET(Transducer,0,(MATCH(K11,Transducer_No,0)),71,1),1)-1,-1,2),OFFSET((OFFSET(Transducer,0,(MATCH(K11,Transducer_No,0)),71,1)),MATCH(LOG10(A11),OFFSET(Transducer,0,(MATCH(K11,Transducer_No,0)),71,1),1)-1,0,2))</f>
        <v>0.05</v>
      </c>
      <c r="F11" s="44">
        <f ca="1">_xlfn.FORECAST.LINEAR(LOG10(A11),OFFSET((OFFSET(Cable,0,(MATCH(M11,Cable_No,0)),71,1)),MATCH(LOG10(A11),OFFSET(Cable,0,(MATCH(M11,Cable_No,0)),71,1),1)-1,-1,2),OFFSET((OFFSET(Cable,0,(MATCH(M11,Cable_No,0)),71,1)),MATCH(LOG10(A11),OFFSET(Cable,0,(MATCH(M11,Cable_No,0)),71,1),1)-1,0,2))</f>
        <v>0.21933788018693673</v>
      </c>
      <c r="G11" s="44">
        <f ca="1">C11+D11+E11+F11+107</f>
        <v>15.269337880186939</v>
      </c>
      <c r="H11" s="44">
        <f ca="1">_xlfn.FORECAST.LINEAR(LOG10(A11),OFFSET((OFFSET(Limit,0,(MATCH(L11,Limit_No,0)),21,1)),MATCH(LOG10(A11),OFFSET(Limit,0,(MATCH(L11,Limit_No,0)),21,1),1)-1,-1,2),OFFSET((OFFSET(Limit,0,(MATCH(L11,Limit_No,0)),21,1)),MATCH(LOG10(A11),OFFSET(Limit,0,(MATCH(L11,Limit_No,0)),21,1),1)-1,0,2))+($F$5-2)*10</f>
        <v>20</v>
      </c>
      <c r="I11" s="45">
        <f ca="1">G11-H11</f>
        <v>-4.7306621198130614</v>
      </c>
      <c r="K11" s="33" t="s">
        <v>85</v>
      </c>
      <c r="L11" s="2" t="s">
        <v>71</v>
      </c>
      <c r="M11" s="2" t="s">
        <v>59</v>
      </c>
    </row>
    <row r="12" spans="1:13" x14ac:dyDescent="0.25">
      <c r="A12" s="15">
        <v>62</v>
      </c>
      <c r="B12" s="51">
        <v>0.05</v>
      </c>
      <c r="C12" s="16">
        <v>-83</v>
      </c>
      <c r="D12" s="16">
        <v>-10</v>
      </c>
      <c r="E12" s="44">
        <f ca="1">_xlfn.FORECAST.LINEAR(LOG10(A12),OFFSET((OFFSET(Transducer,0,(MATCH(K12,Transducer_No,0)),71,1)),MATCH(LOG10(A12),OFFSET(Transducer,0,(MATCH(K12,Transducer_No,0)),71,1),1)-1,-1,2),OFFSET((OFFSET(Transducer,0,(MATCH(K12,Transducer_No,0)),71,1)),MATCH(LOG10(A12),OFFSET(Transducer,0,(MATCH(K12,Transducer_No,0)),71,1),1)-1,0,2))</f>
        <v>0.03</v>
      </c>
      <c r="F12" s="44">
        <f ca="1">_xlfn.FORECAST.LINEAR(LOG10(A12),OFFSET((OFFSET(Cable,0,(MATCH(M12,Cable_No,0)),71,1)),MATCH(LOG10(A12),OFFSET(Cable,0,(MATCH(M12,Cable_No,0)),71,1),1)-1,-1,2),OFFSET((OFFSET(Cable,0,(MATCH(M12,Cable_No,0)),71,1)),MATCH(LOG10(A12),OFFSET(Cable,0,(MATCH(M12,Cable_No,0)),71,1),1)-1,0,2))</f>
        <v>0.2965510180918226</v>
      </c>
      <c r="G12" s="46">
        <f t="shared" ref="G12:G14" ca="1" si="0">C12+D12+E12+F12+107</f>
        <v>14.32655101809182</v>
      </c>
      <c r="H12" s="44">
        <f ca="1">_xlfn.FORECAST.LINEAR(LOG10(A12),OFFSET((OFFSET(Limit,0,(MATCH(L12,Limit_No,0)),21,1)),MATCH(LOG10(A12),OFFSET(Limit,0,(MATCH(L12,Limit_No,0)),21,1),1)-1,-1,2),OFFSET((OFFSET(Limit,0,(MATCH(L12,Limit_No,0)),21,1)),MATCH(LOG10(A12),OFFSET(Limit,0,(MATCH(L12,Limit_No,0)),21,1),1)-1,0,2))+($F$5-2)*10</f>
        <v>20</v>
      </c>
      <c r="I12" s="47">
        <f t="shared" ref="I12:I14" ca="1" si="1">G12-H12</f>
        <v>-5.6734489819081801</v>
      </c>
      <c r="K12" s="33" t="s">
        <v>85</v>
      </c>
      <c r="L12" s="2" t="s">
        <v>71</v>
      </c>
      <c r="M12" s="2" t="s">
        <v>59</v>
      </c>
    </row>
    <row r="13" spans="1:13" x14ac:dyDescent="0.25">
      <c r="A13" s="15">
        <v>149</v>
      </c>
      <c r="B13" s="51">
        <v>0.05</v>
      </c>
      <c r="C13" s="16">
        <v>-87</v>
      </c>
      <c r="D13" s="16">
        <v>-10</v>
      </c>
      <c r="E13" s="44">
        <f ca="1">_xlfn.FORECAST.LINEAR(LOG10(A13),OFFSET((OFFSET(Transducer,0,(MATCH(K13,Transducer_No,0)),71,1)),MATCH(LOG10(A13),OFFSET(Transducer,0,(MATCH(K13,Transducer_No,0)),71,1),1)-1,-1,2),OFFSET((OFFSET(Transducer,0,(MATCH(K13,Transducer_No,0)),71,1)),MATCH(LOG10(A13),OFFSET(Transducer,0,(MATCH(K13,Transducer_No,0)),71,1),1)-1,0,2))</f>
        <v>3.7259633340544905E-2</v>
      </c>
      <c r="F13" s="44">
        <f ca="1">_xlfn.FORECAST.LINEAR(LOG10(A13),OFFSET((OFFSET(Cable,0,(MATCH(M13,Cable_No,0)),71,1)),MATCH(LOG10(A13),OFFSET(Cable,0,(MATCH(M13,Cable_No,0)),71,1),1)-1,-1,2),OFFSET((OFFSET(Cable,0,(MATCH(M13,Cable_No,0)),71,1)),MATCH(LOG10(A13),OFFSET(Cable,0,(MATCH(M13,Cable_No,0)),71,1),1)-1,0,2))</f>
        <v>0.64246077577718363</v>
      </c>
      <c r="G13" s="46">
        <f t="shared" ca="1" si="0"/>
        <v>10.679720409117721</v>
      </c>
      <c r="H13" s="44">
        <f ca="1">_xlfn.FORECAST.LINEAR(LOG10(A13),OFFSET((OFFSET(Limit,0,(MATCH(L13,Limit_No,0)),21,1)),MATCH(LOG10(A13),OFFSET(Limit,0,(MATCH(L13,Limit_No,0)),21,1),1)-1,-1,2),OFFSET((OFFSET(Limit,0,(MATCH(L13,Limit_No,0)),21,1)),MATCH(LOG10(A13),OFFSET(Limit,0,(MATCH(L13,Limit_No,0)),21,1),1)-1,0,2))+($F$5-2)*10</f>
        <v>23.463725368245477</v>
      </c>
      <c r="I13" s="47">
        <f t="shared" ca="1" si="1"/>
        <v>-12.784004959127756</v>
      </c>
      <c r="K13" s="33" t="s">
        <v>85</v>
      </c>
      <c r="L13" s="2" t="s">
        <v>71</v>
      </c>
      <c r="M13" s="2" t="s">
        <v>59</v>
      </c>
    </row>
    <row r="14" spans="1:13" ht="13.8" thickBot="1" x14ac:dyDescent="0.3">
      <c r="A14" s="17">
        <v>225</v>
      </c>
      <c r="B14" s="52">
        <v>0.05</v>
      </c>
      <c r="C14" s="18">
        <v>-60</v>
      </c>
      <c r="D14" s="18">
        <v>-10</v>
      </c>
      <c r="E14" s="48">
        <f ca="1">_xlfn.FORECAST.LINEAR(LOG10(A14),OFFSET((OFFSET(Transducer,0,(MATCH(K14,Transducer_No,0)),71,1)),MATCH(LOG10(A14),OFFSET(Transducer,0,(MATCH(K14,Transducer_No,0)),71,1),1)-1,-1,2),OFFSET((OFFSET(Transducer,0,(MATCH(K14,Transducer_No,0)),71,1)),MATCH(LOG10(A14),OFFSET(Transducer,0,(MATCH(K14,Transducer_No,0)),71,1),1)-1,0,2))</f>
        <v>4.4762809857141712E-2</v>
      </c>
      <c r="F14" s="48">
        <f ca="1">_xlfn.FORECAST.LINEAR(LOG10(A14),OFFSET((OFFSET(Cable,0,(MATCH(M14,Cable_No,0)),71,1)),MATCH(LOG10(A14),OFFSET(Cable,0,(MATCH(M14,Cable_No,0)),71,1),1)-1,-1,2),OFFSET((OFFSET(Cable,0,(MATCH(M14,Cable_No,0)),71,1)),MATCH(LOG10(A14),OFFSET(Cable,0,(MATCH(M14,Cable_No,0)),71,1),1)-1,0,2))</f>
        <v>0.8930555253559076</v>
      </c>
      <c r="G14" s="48">
        <f t="shared" ca="1" si="0"/>
        <v>37.937818335213052</v>
      </c>
      <c r="H14" s="48">
        <f ca="1">_xlfn.FORECAST.LINEAR(LOG10(A14),OFFSET((OFFSET(Limit,0,(MATCH(L14,Limit_No,0)),21,1)),MATCH(LOG10(A14),OFFSET(Limit,0,(MATCH(L14,Limit_No,0)),21,1),1)-1,-1,2),OFFSET((OFFSET(Limit,0,(MATCH(L14,Limit_No,0)),21,1)),MATCH(LOG10(A14),OFFSET(Limit,0,(MATCH(L14,Limit_No,0)),21,1),1)-1,0,2))+($F$5-2)*10</f>
        <v>27.043650362227254</v>
      </c>
      <c r="I14" s="49">
        <f t="shared" ca="1" si="1"/>
        <v>10.894167972985798</v>
      </c>
      <c r="K14" s="33" t="s">
        <v>85</v>
      </c>
      <c r="L14" s="2" t="s">
        <v>71</v>
      </c>
      <c r="M14" s="2" t="s">
        <v>59</v>
      </c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3" x14ac:dyDescent="0.25">
      <c r="A16" s="5"/>
      <c r="B16" s="5"/>
      <c r="C16" s="5"/>
      <c r="D16" s="5"/>
      <c r="E16" s="5"/>
      <c r="F16" s="5"/>
      <c r="G16" s="34"/>
      <c r="H16" s="5"/>
      <c r="I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3" ht="18" thickBot="1" x14ac:dyDescent="0.35">
      <c r="A18" s="5"/>
      <c r="B18" s="5"/>
      <c r="C18" s="5"/>
      <c r="D18" s="5"/>
      <c r="E18" s="6" t="s">
        <v>41</v>
      </c>
      <c r="F18" s="5"/>
      <c r="G18" s="5"/>
      <c r="H18" s="5"/>
      <c r="I18" s="5"/>
    </row>
    <row r="19" spans="1:13" x14ac:dyDescent="0.25">
      <c r="A19" s="7"/>
      <c r="B19" s="19" t="s">
        <v>66</v>
      </c>
      <c r="C19" s="19" t="s">
        <v>46</v>
      </c>
      <c r="D19" s="19" t="s">
        <v>25</v>
      </c>
      <c r="E19" s="19" t="s">
        <v>27</v>
      </c>
      <c r="F19" s="19"/>
      <c r="G19" s="19" t="s">
        <v>35</v>
      </c>
      <c r="H19" s="19"/>
      <c r="I19" s="8" t="s">
        <v>34</v>
      </c>
      <c r="K19" s="2" t="s">
        <v>36</v>
      </c>
    </row>
    <row r="20" spans="1:13" x14ac:dyDescent="0.25">
      <c r="A20" s="9" t="s">
        <v>1</v>
      </c>
      <c r="B20" s="20" t="s">
        <v>67</v>
      </c>
      <c r="C20" s="20" t="s">
        <v>56</v>
      </c>
      <c r="D20" s="20" t="s">
        <v>52</v>
      </c>
      <c r="E20" s="20" t="s">
        <v>37</v>
      </c>
      <c r="F20" s="20" t="s">
        <v>32</v>
      </c>
      <c r="G20" s="20" t="s">
        <v>2</v>
      </c>
      <c r="H20" s="20" t="s">
        <v>33</v>
      </c>
      <c r="I20" s="10" t="s">
        <v>33</v>
      </c>
      <c r="K20" s="2" t="s">
        <v>27</v>
      </c>
      <c r="L20" s="2" t="s">
        <v>30</v>
      </c>
      <c r="M20" s="31" t="s">
        <v>54</v>
      </c>
    </row>
    <row r="21" spans="1:13" ht="13.8" thickBot="1" x14ac:dyDescent="0.3">
      <c r="A21" s="11" t="s">
        <v>0</v>
      </c>
      <c r="B21" s="21" t="s">
        <v>0</v>
      </c>
      <c r="C21" s="21" t="s">
        <v>24</v>
      </c>
      <c r="D21" s="21" t="s">
        <v>26</v>
      </c>
      <c r="E21" s="21" t="s">
        <v>26</v>
      </c>
      <c r="F21" s="21" t="s">
        <v>26</v>
      </c>
      <c r="G21" s="21" t="s">
        <v>69</v>
      </c>
      <c r="H21" s="21" t="s">
        <v>69</v>
      </c>
      <c r="I21" s="12" t="s">
        <v>26</v>
      </c>
      <c r="K21" s="2" t="s">
        <v>28</v>
      </c>
      <c r="L21" s="2" t="s">
        <v>28</v>
      </c>
      <c r="M21" s="31" t="s">
        <v>28</v>
      </c>
    </row>
    <row r="22" spans="1:13" x14ac:dyDescent="0.25">
      <c r="A22" s="13">
        <v>25</v>
      </c>
      <c r="B22" s="50">
        <v>0.05</v>
      </c>
      <c r="C22" s="14">
        <v>-70</v>
      </c>
      <c r="D22" s="14">
        <v>-10</v>
      </c>
      <c r="E22" s="44">
        <f ca="1">_xlfn.FORECAST.LINEAR(LOG10(A22),OFFSET((OFFSET(Transducer,0,(MATCH(K22,Transducer_No,0)),71,1)),MATCH(LOG10(A22),OFFSET(Transducer,0,(MATCH(K22,Transducer_No,0)),71,1),1)-1,-1,2),OFFSET((OFFSET(Transducer,0,(MATCH(K22,Transducer_No,0)),71,1)),MATCH(LOG10(A22),OFFSET(Transducer,0,(MATCH(K22,Transducer_No,0)),71,1),1)-1,0,2))</f>
        <v>3.8613531161467859E-2</v>
      </c>
      <c r="F22" s="44">
        <f ca="1">_xlfn.FORECAST.LINEAR(LOG10(A22),OFFSET((OFFSET(Cable,0,(MATCH(M22,Cable_No,0)),71,1)),MATCH(LOG10(A22),OFFSET(Cable,0,(MATCH(M22,Cable_No,0)),71,1),1)-1,-1,2),OFFSET((OFFSET(Cable,0,(MATCH(M22,Cable_No,0)),71,1)),MATCH(LOG10(A22),OFFSET(Cable,0,(MATCH(M22,Cable_No,0)),71,1),1)-1,0,2))</f>
        <v>0.23679454377567594</v>
      </c>
      <c r="G22" s="44">
        <f ca="1">C22+D22+E22+F22+107</f>
        <v>27.275408074937147</v>
      </c>
      <c r="H22" s="44">
        <f ca="1">_xlfn.FORECAST.LINEAR(LOG10(A22),OFFSET((OFFSET(Limit,0,(MATCH(L22,Limit_No,0)),21,1)),MATCH(LOG10(A22),OFFSET(Limit,0,(MATCH(L22,Limit_No,0)),21,1),1)-1,-1,2),OFFSET((OFFSET(Limit,0,(MATCH(L22,Limit_No,0)),21,1)),MATCH(LOG10(A22),OFFSET(Limit,0,(MATCH(L22,Limit_No,0)),21,1),1)-1,0,2))+($F$5-2)*10</f>
        <v>20</v>
      </c>
      <c r="I22" s="45">
        <f ca="1">G22-H22</f>
        <v>7.2754080749371468</v>
      </c>
      <c r="K22" s="33" t="s">
        <v>85</v>
      </c>
      <c r="L22" s="2" t="s">
        <v>71</v>
      </c>
      <c r="M22" s="2" t="s">
        <v>59</v>
      </c>
    </row>
    <row r="23" spans="1:13" x14ac:dyDescent="0.25">
      <c r="A23" s="15">
        <v>250</v>
      </c>
      <c r="B23" s="51">
        <v>0.05</v>
      </c>
      <c r="C23" s="16">
        <v>-83</v>
      </c>
      <c r="D23" s="16">
        <v>-10</v>
      </c>
      <c r="E23" s="44">
        <f ca="1">_xlfn.FORECAST.LINEAR(LOG10(A23),OFFSET((OFFSET(Transducer,0,(MATCH(K23,Transducer_No,0)),71,1)),MATCH(LOG10(A23),OFFSET(Transducer,0,(MATCH(K23,Transducer_No,0)),71,1),1)-1,-1,2),OFFSET((OFFSET(Transducer,0,(MATCH(K23,Transducer_No,0)),71,1)),MATCH(LOG10(A23),OFFSET(Transducer,0,(MATCH(K23,Transducer_No,0)),71,1),1)-1,0,2))</f>
        <v>4.6680875342929397E-2</v>
      </c>
      <c r="F23" s="44">
        <f ca="1">_xlfn.FORECAST.LINEAR(LOG10(A23),OFFSET((OFFSET(Cable,0,(MATCH(M23,Cable_No,0)),71,1)),MATCH(LOG10(A23),OFFSET(Cable,0,(MATCH(M23,Cable_No,0)),71,1),1)-1,-1,2),OFFSET((OFFSET(Cable,0,(MATCH(M23,Cable_No,0)),71,1)),MATCH(LOG10(A23),OFFSET(Cable,0,(MATCH(M23,Cable_No,0)),71,1),1)-1,0,2))</f>
        <v>0.9571160121408524</v>
      </c>
      <c r="G23" s="46">
        <f t="shared" ref="G23:G25" ca="1" si="2">C23+D23+E23+F23+107</f>
        <v>15.003796887483787</v>
      </c>
      <c r="H23" s="44">
        <f ca="1">_xlfn.FORECAST.LINEAR(LOG10(A23),OFFSET((OFFSET(Limit,0,(MATCH(L23,Limit_No,0)),21,1)),MATCH(LOG10(A23),OFFSET(Limit,0,(MATCH(L23,Limit_No,0)),21,1),1)-1,-1,2),OFFSET((OFFSET(Limit,0,(MATCH(L23,Limit_No,0)),21,1)),MATCH(LOG10(A23),OFFSET(Limit,0,(MATCH(L23,Limit_No,0)),21,1),1)-1,0,2))+($F$5-2)*10</f>
        <v>27.95880017344075</v>
      </c>
      <c r="I23" s="47">
        <f t="shared" ref="I23:I25" ca="1" si="3">G23-H23</f>
        <v>-12.955003285956963</v>
      </c>
      <c r="K23" s="33" t="s">
        <v>85</v>
      </c>
      <c r="L23" s="2" t="s">
        <v>71</v>
      </c>
      <c r="M23" s="2" t="s">
        <v>59</v>
      </c>
    </row>
    <row r="24" spans="1:13" x14ac:dyDescent="0.25">
      <c r="A24" s="15">
        <v>280</v>
      </c>
      <c r="B24" s="51">
        <v>0.05</v>
      </c>
      <c r="C24" s="16">
        <v>-87</v>
      </c>
      <c r="D24" s="16">
        <v>-10</v>
      </c>
      <c r="E24" s="44">
        <f ca="1">_xlfn.FORECAST.LINEAR(LOG10(A24),OFFSET((OFFSET(Transducer,0,(MATCH(K24,Transducer_No,0)),71,1)),MATCH(LOG10(A24),OFFSET(Transducer,0,(MATCH(K24,Transducer_No,0)),71,1),1)-1,-1,2),OFFSET((OFFSET(Transducer,0,(MATCH(K24,Transducer_No,0)),71,1)),MATCH(LOG10(A24),OFFSET(Transducer,0,(MATCH(K24,Transducer_No,0)),71,1),1)-1,0,2))</f>
        <v>4.8743999640299067E-2</v>
      </c>
      <c r="F24" s="44">
        <f ca="1">_xlfn.FORECAST.LINEAR(LOG10(A24),OFFSET((OFFSET(Cable,0,(MATCH(M24,Cable_No,0)),71,1)),MATCH(LOG10(A24),OFFSET(Cable,0,(MATCH(M24,Cable_No,0)),71,1),1)-1,-1,2),OFFSET((OFFSET(Cable,0,(MATCH(M24,Cable_No,0)),71,1)),MATCH(LOG10(A24),OFFSET(Cable,0,(MATCH(M24,Cable_No,0)),71,1),1)-1,0,2))</f>
        <v>1.0260212438791072</v>
      </c>
      <c r="G24" s="46">
        <f t="shared" ca="1" si="2"/>
        <v>11.074765243519408</v>
      </c>
      <c r="H24" s="44">
        <f ca="1">_xlfn.FORECAST.LINEAR(LOG10(A24),OFFSET((OFFSET(Limit,0,(MATCH(L24,Limit_No,0)),21,1)),MATCH(LOG10(A24),OFFSET(Limit,0,(MATCH(L24,Limit_No,0)),21,1),1)-1,-1,2),OFFSET((OFFSET(Limit,0,(MATCH(L24,Limit_No,0)),21,1)),MATCH(LOG10(A24),OFFSET(Limit,0,(MATCH(L24,Limit_No,0)),21,1),1)-1,0,2))+($F$5-2)*10</f>
        <v>28.943160626844389</v>
      </c>
      <c r="I24" s="47">
        <f t="shared" ca="1" si="3"/>
        <v>-17.86839538332498</v>
      </c>
      <c r="K24" s="33" t="s">
        <v>85</v>
      </c>
      <c r="L24" s="2" t="s">
        <v>71</v>
      </c>
      <c r="M24" s="2" t="s">
        <v>59</v>
      </c>
    </row>
    <row r="25" spans="1:13" ht="13.8" thickBot="1" x14ac:dyDescent="0.3">
      <c r="A25" s="17">
        <v>300</v>
      </c>
      <c r="B25" s="52">
        <v>0.05</v>
      </c>
      <c r="C25" s="18">
        <v>-60</v>
      </c>
      <c r="D25" s="18">
        <v>-10</v>
      </c>
      <c r="E25" s="48">
        <f ca="1">_xlfn.FORECAST.LINEAR(LOG10(A25),OFFSET((OFFSET(Transducer,0,(MATCH(K25,Transducer_No,0)),71,1)),MATCH(LOG10(A25),OFFSET(Transducer,0,(MATCH(K25,Transducer_No,0)),71,1),1)-1,-1,2),OFFSET((OFFSET(Transducer,0,(MATCH(K25,Transducer_No,0)),71,1)),MATCH(LOG10(A25),OFFSET(Transducer,0,(MATCH(K25,Transducer_No,0)),71,1),1)-1,0,2))</f>
        <v>5.0000000000000017E-2</v>
      </c>
      <c r="F25" s="48">
        <f ca="1">_xlfn.FORECAST.LINEAR(LOG10(A25),OFFSET((OFFSET(Cable,0,(MATCH(M25,Cable_No,0)),71,1)),MATCH(LOG10(A25),OFFSET(Cable,0,(MATCH(M25,Cable_No,0)),71,1),1)-1,-1,2),OFFSET((OFFSET(Cable,0,(MATCH(M25,Cable_No,0)),71,1)),MATCH(LOG10(A25),OFFSET(Cable,0,(MATCH(M25,Cable_No,0)),71,1),1)-1,0,2))</f>
        <v>1.0679697566075275</v>
      </c>
      <c r="G25" s="48">
        <f t="shared" ca="1" si="2"/>
        <v>38.117969756607522</v>
      </c>
      <c r="H25" s="48">
        <f ca="1">_xlfn.FORECAST.LINEAR(LOG10(A25),OFFSET((OFFSET(Limit,0,(MATCH(L25,Limit_No,0)),21,1)),MATCH(LOG10(A25),OFFSET(Limit,0,(MATCH(L25,Limit_No,0)),21,1),1)-1,-1,2),OFFSET((OFFSET(Limit,0,(MATCH(L25,Limit_No,0)),21,1)),MATCH(LOG10(A25),OFFSET(Limit,0,(MATCH(L25,Limit_No,0)),21,1),1)-1,0,2))+($F$5-2)*10</f>
        <v>29.542425094393252</v>
      </c>
      <c r="I25" s="49">
        <f t="shared" ca="1" si="3"/>
        <v>8.5755446622142699</v>
      </c>
      <c r="K25" s="33" t="s">
        <v>85</v>
      </c>
      <c r="L25" s="2" t="s">
        <v>71</v>
      </c>
      <c r="M25" s="2" t="s">
        <v>59</v>
      </c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</row>
  </sheetData>
  <mergeCells count="10">
    <mergeCell ref="B4:D4"/>
    <mergeCell ref="F4:G4"/>
    <mergeCell ref="B5:D5"/>
    <mergeCell ref="F5:G5"/>
    <mergeCell ref="B1:D1"/>
    <mergeCell ref="F1:G1"/>
    <mergeCell ref="B2:D2"/>
    <mergeCell ref="F2:G2"/>
    <mergeCell ref="B3:D3"/>
    <mergeCell ref="F3:G3"/>
  </mergeCells>
  <pageMargins left="0.45" right="0.45" top="0.75" bottom="0.75" header="0.3" footer="0.3"/>
  <pageSetup orientation="portrait" r:id="rId1"/>
  <headerFooter>
    <oddHeader>&amp;C&amp;"Arial,Bold"&amp;18{Classification Level}</oddHeader>
    <oddFooter>&amp;C&amp;"Arial,Bold"&amp;18
{Classification Level}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397ED-4637-4EAF-AF10-D4AF61F3A3EB}">
  <sheetPr codeName="Sheet7"/>
  <dimension ref="A1:M27"/>
  <sheetViews>
    <sheetView zoomScaleNormal="100" zoomScalePageLayoutView="90" workbookViewId="0">
      <selection activeCell="E53" sqref="E53"/>
    </sheetView>
  </sheetViews>
  <sheetFormatPr defaultRowHeight="13.2" x14ac:dyDescent="0.25"/>
  <cols>
    <col min="1" max="1" width="9.33203125" style="3" customWidth="1"/>
    <col min="2" max="2" width="11" style="3" customWidth="1"/>
    <col min="3" max="3" width="10" style="3" customWidth="1"/>
    <col min="4" max="4" width="9.44140625" style="3" customWidth="1"/>
    <col min="5" max="5" width="12.6640625" style="3" customWidth="1"/>
    <col min="6" max="6" width="9.6640625" style="3" customWidth="1"/>
    <col min="7" max="7" width="10.33203125" style="3" customWidth="1"/>
    <col min="8" max="8" width="13.6640625" style="3" customWidth="1"/>
    <col min="9" max="9" width="11.6640625" style="3" customWidth="1"/>
    <col min="10" max="10" width="5.109375" style="2" customWidth="1"/>
    <col min="11" max="11" width="10.6640625" style="2" customWidth="1"/>
    <col min="12" max="13" width="8.88671875" style="2"/>
  </cols>
  <sheetData>
    <row r="1" spans="1:13" x14ac:dyDescent="0.25">
      <c r="A1" s="22" t="s">
        <v>4</v>
      </c>
      <c r="B1" s="69" t="s">
        <v>17</v>
      </c>
      <c r="C1" s="70"/>
      <c r="D1" s="71"/>
      <c r="E1" s="53" t="s">
        <v>8</v>
      </c>
      <c r="F1" s="63" t="s">
        <v>185</v>
      </c>
      <c r="G1" s="64"/>
      <c r="H1" s="53" t="s">
        <v>186</v>
      </c>
      <c r="I1" s="24" t="s">
        <v>22</v>
      </c>
      <c r="J1" s="4"/>
    </row>
    <row r="2" spans="1:13" x14ac:dyDescent="0.25">
      <c r="A2" s="25" t="s">
        <v>5</v>
      </c>
      <c r="B2" s="72">
        <v>42789</v>
      </c>
      <c r="C2" s="73"/>
      <c r="D2" s="74"/>
      <c r="E2" s="54" t="s">
        <v>38</v>
      </c>
      <c r="F2" s="65" t="s">
        <v>23</v>
      </c>
      <c r="G2" s="66"/>
      <c r="H2" s="54" t="s">
        <v>9</v>
      </c>
      <c r="I2" s="27" t="s">
        <v>11</v>
      </c>
      <c r="J2" s="4"/>
    </row>
    <row r="3" spans="1:13" x14ac:dyDescent="0.25">
      <c r="A3" s="25" t="s">
        <v>6</v>
      </c>
      <c r="B3" s="75" t="s">
        <v>18</v>
      </c>
      <c r="C3" s="73"/>
      <c r="D3" s="74"/>
      <c r="E3" s="54" t="s">
        <v>39</v>
      </c>
      <c r="F3" s="65" t="s">
        <v>72</v>
      </c>
      <c r="G3" s="66"/>
      <c r="H3" s="54" t="s">
        <v>10</v>
      </c>
      <c r="I3" s="27" t="s">
        <v>12</v>
      </c>
      <c r="J3" s="4"/>
      <c r="K3" s="36"/>
    </row>
    <row r="4" spans="1:13" x14ac:dyDescent="0.25">
      <c r="A4" s="25" t="s">
        <v>7</v>
      </c>
      <c r="B4" s="75" t="s">
        <v>16</v>
      </c>
      <c r="C4" s="73"/>
      <c r="D4" s="74"/>
      <c r="E4" s="54" t="s">
        <v>75</v>
      </c>
      <c r="F4" s="65" t="s">
        <v>68</v>
      </c>
      <c r="G4" s="66"/>
      <c r="H4" s="54" t="s">
        <v>13</v>
      </c>
      <c r="I4" s="27" t="s">
        <v>14</v>
      </c>
      <c r="J4" s="4"/>
    </row>
    <row r="5" spans="1:13" ht="13.8" thickBot="1" x14ac:dyDescent="0.3">
      <c r="A5" s="28" t="s">
        <v>43</v>
      </c>
      <c r="B5" s="76" t="s">
        <v>44</v>
      </c>
      <c r="C5" s="77"/>
      <c r="D5" s="78"/>
      <c r="E5" s="55" t="s">
        <v>45</v>
      </c>
      <c r="F5" s="67">
        <v>2</v>
      </c>
      <c r="G5" s="68"/>
      <c r="H5" s="55" t="s">
        <v>15</v>
      </c>
      <c r="I5" s="30" t="s">
        <v>16</v>
      </c>
      <c r="J5" s="4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4"/>
    </row>
    <row r="7" spans="1:13" ht="18" thickBot="1" x14ac:dyDescent="0.35">
      <c r="A7" s="5"/>
      <c r="B7" s="5"/>
      <c r="C7" s="5"/>
      <c r="D7" s="5"/>
      <c r="E7" s="6" t="s">
        <v>40</v>
      </c>
      <c r="F7" s="5"/>
      <c r="G7" s="5"/>
      <c r="H7" s="5"/>
      <c r="I7" s="5"/>
    </row>
    <row r="8" spans="1:13" x14ac:dyDescent="0.25">
      <c r="A8" s="7"/>
      <c r="B8" s="19" t="s">
        <v>66</v>
      </c>
      <c r="C8" s="19" t="s">
        <v>46</v>
      </c>
      <c r="D8" s="19" t="s">
        <v>25</v>
      </c>
      <c r="E8" s="19" t="s">
        <v>27</v>
      </c>
      <c r="F8" s="19"/>
      <c r="G8" s="19" t="s">
        <v>35</v>
      </c>
      <c r="H8" s="19"/>
      <c r="I8" s="8" t="s">
        <v>34</v>
      </c>
      <c r="K8" s="2" t="s">
        <v>36</v>
      </c>
    </row>
    <row r="9" spans="1:13" x14ac:dyDescent="0.25">
      <c r="A9" s="9" t="s">
        <v>1</v>
      </c>
      <c r="B9" s="20" t="s">
        <v>67</v>
      </c>
      <c r="C9" s="20" t="s">
        <v>56</v>
      </c>
      <c r="D9" s="20" t="s">
        <v>52</v>
      </c>
      <c r="E9" s="20" t="s">
        <v>37</v>
      </c>
      <c r="F9" s="20" t="s">
        <v>32</v>
      </c>
      <c r="G9" s="20" t="s">
        <v>2</v>
      </c>
      <c r="H9" s="20" t="s">
        <v>33</v>
      </c>
      <c r="I9" s="10" t="s">
        <v>33</v>
      </c>
      <c r="K9" s="2" t="s">
        <v>27</v>
      </c>
      <c r="L9" s="2" t="s">
        <v>30</v>
      </c>
      <c r="M9" s="31" t="s">
        <v>54</v>
      </c>
    </row>
    <row r="10" spans="1:13" ht="13.8" thickBot="1" x14ac:dyDescent="0.3">
      <c r="A10" s="11" t="s">
        <v>0</v>
      </c>
      <c r="B10" s="21" t="s">
        <v>0</v>
      </c>
      <c r="C10" s="21" t="s">
        <v>24</v>
      </c>
      <c r="D10" s="21" t="s">
        <v>26</v>
      </c>
      <c r="E10" s="21" t="s">
        <v>26</v>
      </c>
      <c r="F10" s="21" t="s">
        <v>26</v>
      </c>
      <c r="G10" s="21" t="s">
        <v>69</v>
      </c>
      <c r="H10" s="21" t="s">
        <v>69</v>
      </c>
      <c r="I10" s="12" t="s">
        <v>26</v>
      </c>
      <c r="K10" s="2" t="s">
        <v>28</v>
      </c>
      <c r="L10" s="2" t="s">
        <v>28</v>
      </c>
      <c r="M10" s="31" t="s">
        <v>28</v>
      </c>
    </row>
    <row r="11" spans="1:13" x14ac:dyDescent="0.25">
      <c r="A11" s="13">
        <v>0.1</v>
      </c>
      <c r="B11" s="50">
        <v>0.05</v>
      </c>
      <c r="C11" s="14">
        <v>-82</v>
      </c>
      <c r="D11" s="14">
        <v>-10</v>
      </c>
      <c r="E11" s="44">
        <f ca="1">_xlfn.FORECAST.LINEAR(LOG10(A11),OFFSET((OFFSET(Transducer,0,(MATCH(K11,Transducer_No,0)),71,1)),MATCH(LOG10(A11),OFFSET(Transducer,0,(MATCH(K11,Transducer_No,0)),71,1),1)-1,-1,2),OFFSET((OFFSET(Transducer,0,(MATCH(K11,Transducer_No,0)),71,1)),MATCH(LOG10(A11),OFFSET(Transducer,0,(MATCH(K11,Transducer_No,0)),71,1),1)-1,0,2))</f>
        <v>0.47000000000000003</v>
      </c>
      <c r="F11" s="44">
        <f ca="1">_xlfn.FORECAST.LINEAR(LOG10(A11),OFFSET((OFFSET(Cable,0,(MATCH(M11,Cable_No,0)),71,1)),MATCH(LOG10(A11),OFFSET(Cable,0,(MATCH(M11,Cable_No,0)),71,1),1)-1,-1,2),OFFSET((OFFSET(Cable,0,(MATCH(M11,Cable_No,0)),71,1)),MATCH(LOG10(A11),OFFSET(Cable,0,(MATCH(M11,Cable_No,0)),71,1),1)-1,0,2))</f>
        <v>0.13160272811216206</v>
      </c>
      <c r="G11" s="44">
        <f ca="1">C11+D11+E11+F11+107</f>
        <v>15.601602728112155</v>
      </c>
      <c r="H11" s="44">
        <f ca="1">_xlfn.FORECAST.LINEAR(LOG10(A11),OFFSET((OFFSET(Limit,0,(MATCH(L11,Limit_No,0)),21,1)),MATCH(LOG10(A11),OFFSET(Limit,0,(MATCH(L11,Limit_No,0)),21,1),1)-1,-1,2),OFFSET((OFFSET(Limit,0,(MATCH(L11,Limit_No,0)),21,1)),MATCH(LOG10(A11),OFFSET(Limit,0,(MATCH(L11,Limit_No,0)),21,1),1)-1,0,2))+($F$5-2)*10</f>
        <v>50</v>
      </c>
      <c r="I11" s="45">
        <f ca="1">G11-H11</f>
        <v>-34.398397271887845</v>
      </c>
      <c r="K11" s="33" t="s">
        <v>105</v>
      </c>
      <c r="L11" s="61" t="s">
        <v>71</v>
      </c>
      <c r="M11" s="2" t="s">
        <v>59</v>
      </c>
    </row>
    <row r="12" spans="1:13" x14ac:dyDescent="0.25">
      <c r="A12" s="15">
        <v>62</v>
      </c>
      <c r="B12" s="51">
        <v>0.05</v>
      </c>
      <c r="C12" s="16">
        <v>-83</v>
      </c>
      <c r="D12" s="16">
        <v>-10</v>
      </c>
      <c r="E12" s="44">
        <f ca="1">_xlfn.FORECAST.LINEAR(LOG10(A12),OFFSET((OFFSET(Transducer,0,(MATCH(K12,Transducer_No,0)),71,1)),MATCH(LOG10(A12),OFFSET(Transducer,0,(MATCH(K12,Transducer_No,0)),71,1),1)-1,-1,2),OFFSET((OFFSET(Transducer,0,(MATCH(K12,Transducer_No,0)),71,1)),MATCH(LOG10(A12),OFFSET(Transducer,0,(MATCH(K12,Transducer_No,0)),71,1),1)-1,0,2))</f>
        <v>0.34413741326733649</v>
      </c>
      <c r="F12" s="44">
        <f ca="1">_xlfn.FORECAST.LINEAR(LOG10(A12),OFFSET((OFFSET(Cable,0,(MATCH(M12,Cable_No,0)),71,1)),MATCH(LOG10(A12),OFFSET(Cable,0,(MATCH(M12,Cable_No,0)),71,1),1)-1,-1,2),OFFSET((OFFSET(Cable,0,(MATCH(M12,Cable_No,0)),71,1)),MATCH(LOG10(A12),OFFSET(Cable,0,(MATCH(M12,Cable_No,0)),71,1),1)-1,0,2))</f>
        <v>0.2965510180918226</v>
      </c>
      <c r="G12" s="46">
        <f t="shared" ref="G12:G14" ca="1" si="0">C12+D12+E12+F12+107</f>
        <v>14.640688431359152</v>
      </c>
      <c r="H12" s="44">
        <f ca="1">_xlfn.FORECAST.LINEAR(LOG10(A12),OFFSET((OFFSET(Limit,0,(MATCH(L12,Limit_No,0)),21,1)),MATCH(LOG10(A12),OFFSET(Limit,0,(MATCH(L12,Limit_No,0)),21,1),1)-1,-1,2),OFFSET((OFFSET(Limit,0,(MATCH(L12,Limit_No,0)),21,1)),MATCH(LOG10(A12),OFFSET(Limit,0,(MATCH(L12,Limit_No,0)),21,1),1)-1,0,2))+($F$5-2)*10</f>
        <v>20</v>
      </c>
      <c r="I12" s="47">
        <f t="shared" ref="I12:I14" ca="1" si="1">G12-H12</f>
        <v>-5.3593115686408481</v>
      </c>
      <c r="K12" s="33" t="s">
        <v>107</v>
      </c>
      <c r="L12" s="61" t="s">
        <v>71</v>
      </c>
      <c r="M12" s="2" t="s">
        <v>59</v>
      </c>
    </row>
    <row r="13" spans="1:13" x14ac:dyDescent="0.25">
      <c r="A13" s="15">
        <v>149</v>
      </c>
      <c r="B13" s="51">
        <v>0.05</v>
      </c>
      <c r="C13" s="16">
        <v>-87</v>
      </c>
      <c r="D13" s="16">
        <v>-10</v>
      </c>
      <c r="E13" s="44">
        <f ca="1">_xlfn.FORECAST.LINEAR(LOG10(A13),OFFSET((OFFSET(Transducer,0,(MATCH(K13,Transducer_No,0)),71,1)),MATCH(LOG10(A13),OFFSET(Transducer,0,(MATCH(K13,Transducer_No,0)),71,1),1)-1,-1,2),OFFSET((OFFSET(Transducer,0,(MATCH(K13,Transducer_No,0)),71,1)),MATCH(LOG10(A13),OFFSET(Transducer,0,(MATCH(K13,Transducer_No,0)),71,1),1)-1,0,2))</f>
        <v>0.62711243904747738</v>
      </c>
      <c r="F13" s="44">
        <f ca="1">_xlfn.FORECAST.LINEAR(LOG10(A13),OFFSET((OFFSET(Cable,0,(MATCH(M13,Cable_No,0)),71,1)),MATCH(LOG10(A13),OFFSET(Cable,0,(MATCH(M13,Cable_No,0)),71,1),1)-1,-1,2),OFFSET((OFFSET(Cable,0,(MATCH(M13,Cable_No,0)),71,1)),MATCH(LOG10(A13),OFFSET(Cable,0,(MATCH(M13,Cable_No,0)),71,1),1)-1,0,2))</f>
        <v>0.64246077577718363</v>
      </c>
      <c r="G13" s="46">
        <f t="shared" ca="1" si="0"/>
        <v>11.269573214824661</v>
      </c>
      <c r="H13" s="44">
        <f ca="1">_xlfn.FORECAST.LINEAR(LOG10(A13),OFFSET((OFFSET(Limit,0,(MATCH(L13,Limit_No,0)),21,1)),MATCH(LOG10(A13),OFFSET(Limit,0,(MATCH(L13,Limit_No,0)),21,1),1)-1,-1,2),OFFSET((OFFSET(Limit,0,(MATCH(L13,Limit_No,0)),21,1)),MATCH(LOG10(A13),OFFSET(Limit,0,(MATCH(L13,Limit_No,0)),21,1),1)-1,0,2))+($F$5-2)*10</f>
        <v>23.463725368245477</v>
      </c>
      <c r="I13" s="47">
        <f t="shared" ca="1" si="1"/>
        <v>-12.194152153420816</v>
      </c>
      <c r="K13" s="33" t="s">
        <v>107</v>
      </c>
      <c r="L13" s="61" t="s">
        <v>71</v>
      </c>
      <c r="M13" s="2" t="s">
        <v>59</v>
      </c>
    </row>
    <row r="14" spans="1:13" ht="13.8" thickBot="1" x14ac:dyDescent="0.3">
      <c r="A14" s="17">
        <v>225</v>
      </c>
      <c r="B14" s="52">
        <v>0.05</v>
      </c>
      <c r="C14" s="18">
        <v>-60</v>
      </c>
      <c r="D14" s="18">
        <v>-10</v>
      </c>
      <c r="E14" s="48">
        <f ca="1">_xlfn.FORECAST.LINEAR(LOG10(A14),OFFSET((OFFSET(Transducer,0,(MATCH(K14,Transducer_No,0)),71,1)),MATCH(LOG10(A14),OFFSET(Transducer,0,(MATCH(K14,Transducer_No,0)),71,1),1)-1,-1,2),OFFSET((OFFSET(Transducer,0,(MATCH(K14,Transducer_No,0)),71,1)),MATCH(LOG10(A14),OFFSET(Transducer,0,(MATCH(K14,Transducer_No,0)),71,1),1)-1,0,2))</f>
        <v>0.8555270642486219</v>
      </c>
      <c r="F14" s="48">
        <f ca="1">_xlfn.FORECAST.LINEAR(LOG10(A14),OFFSET((OFFSET(Cable,0,(MATCH(M14,Cable_No,0)),71,1)),MATCH(LOG10(A14),OFFSET(Cable,0,(MATCH(M14,Cable_No,0)),71,1),1)-1,-1,2),OFFSET((OFFSET(Cable,0,(MATCH(M14,Cable_No,0)),71,1)),MATCH(LOG10(A14),OFFSET(Cable,0,(MATCH(M14,Cable_No,0)),71,1),1)-1,0,2))</f>
        <v>0.8930555253559076</v>
      </c>
      <c r="G14" s="48">
        <f t="shared" ca="1" si="0"/>
        <v>38.748582589604524</v>
      </c>
      <c r="H14" s="48">
        <f ca="1">_xlfn.FORECAST.LINEAR(LOG10(A14),OFFSET((OFFSET(Limit,0,(MATCH(L14,Limit_No,0)),21,1)),MATCH(LOG10(A14),OFFSET(Limit,0,(MATCH(L14,Limit_No,0)),21,1),1)-1,-1,2),OFFSET((OFFSET(Limit,0,(MATCH(L14,Limit_No,0)),21,1)),MATCH(LOG10(A14),OFFSET(Limit,0,(MATCH(L14,Limit_No,0)),21,1),1)-1,0,2))+($F$5-2)*10</f>
        <v>27.043650362227254</v>
      </c>
      <c r="I14" s="49">
        <f t="shared" ca="1" si="1"/>
        <v>11.70493222737727</v>
      </c>
      <c r="K14" s="33" t="s">
        <v>107</v>
      </c>
      <c r="L14" s="61" t="s">
        <v>71</v>
      </c>
      <c r="M14" s="2" t="s">
        <v>59</v>
      </c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3" x14ac:dyDescent="0.25">
      <c r="A16" s="5"/>
      <c r="B16" s="5"/>
      <c r="C16" s="5"/>
      <c r="D16" s="5"/>
      <c r="E16" s="5"/>
      <c r="F16" s="5"/>
      <c r="G16" s="34"/>
      <c r="H16" s="5"/>
      <c r="I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3" ht="18" thickBot="1" x14ac:dyDescent="0.35">
      <c r="A18" s="5"/>
      <c r="B18" s="5"/>
      <c r="C18" s="5"/>
      <c r="D18" s="5"/>
      <c r="E18" s="6" t="s">
        <v>41</v>
      </c>
      <c r="F18" s="5"/>
      <c r="G18" s="5"/>
      <c r="H18" s="5"/>
      <c r="I18" s="5"/>
    </row>
    <row r="19" spans="1:13" x14ac:dyDescent="0.25">
      <c r="A19" s="7"/>
      <c r="B19" s="19" t="s">
        <v>66</v>
      </c>
      <c r="C19" s="19" t="s">
        <v>46</v>
      </c>
      <c r="D19" s="19" t="s">
        <v>25</v>
      </c>
      <c r="E19" s="19" t="s">
        <v>27</v>
      </c>
      <c r="F19" s="19"/>
      <c r="G19" s="19" t="s">
        <v>35</v>
      </c>
      <c r="H19" s="19"/>
      <c r="I19" s="8" t="s">
        <v>34</v>
      </c>
      <c r="K19" s="2" t="s">
        <v>36</v>
      </c>
    </row>
    <row r="20" spans="1:13" x14ac:dyDescent="0.25">
      <c r="A20" s="9" t="s">
        <v>1</v>
      </c>
      <c r="B20" s="20" t="s">
        <v>67</v>
      </c>
      <c r="C20" s="20" t="s">
        <v>56</v>
      </c>
      <c r="D20" s="20" t="s">
        <v>52</v>
      </c>
      <c r="E20" s="20" t="s">
        <v>37</v>
      </c>
      <c r="F20" s="20" t="s">
        <v>32</v>
      </c>
      <c r="G20" s="20" t="s">
        <v>2</v>
      </c>
      <c r="H20" s="20" t="s">
        <v>33</v>
      </c>
      <c r="I20" s="10" t="s">
        <v>33</v>
      </c>
      <c r="K20" s="2" t="s">
        <v>27</v>
      </c>
      <c r="L20" s="2" t="s">
        <v>30</v>
      </c>
      <c r="M20" s="31" t="s">
        <v>54</v>
      </c>
    </row>
    <row r="21" spans="1:13" ht="13.8" thickBot="1" x14ac:dyDescent="0.3">
      <c r="A21" s="11" t="s">
        <v>0</v>
      </c>
      <c r="B21" s="21" t="s">
        <v>0</v>
      </c>
      <c r="C21" s="21" t="s">
        <v>24</v>
      </c>
      <c r="D21" s="21" t="s">
        <v>26</v>
      </c>
      <c r="E21" s="21" t="s">
        <v>26</v>
      </c>
      <c r="F21" s="21" t="s">
        <v>26</v>
      </c>
      <c r="G21" s="21" t="s">
        <v>69</v>
      </c>
      <c r="H21" s="21" t="s">
        <v>69</v>
      </c>
      <c r="I21" s="12" t="s">
        <v>26</v>
      </c>
      <c r="K21" s="2" t="s">
        <v>28</v>
      </c>
      <c r="L21" s="2" t="s">
        <v>28</v>
      </c>
      <c r="M21" s="31" t="s">
        <v>28</v>
      </c>
    </row>
    <row r="22" spans="1:13" x14ac:dyDescent="0.25">
      <c r="A22" s="13">
        <v>25</v>
      </c>
      <c r="B22" s="50">
        <v>0.05</v>
      </c>
      <c r="C22" s="14">
        <v>-70</v>
      </c>
      <c r="D22" s="14">
        <v>-10</v>
      </c>
      <c r="E22" s="44">
        <f ca="1">_xlfn.FORECAST.LINEAR(LOG10(A22),OFFSET((OFFSET(Transducer,0,(MATCH(K22,Transducer_No,0)),71,1)),MATCH(LOG10(A22),OFFSET(Transducer,0,(MATCH(K22,Transducer_No,0)),71,1),1)-1,-1,2),OFFSET((OFFSET(Transducer,0,(MATCH(K22,Transducer_No,0)),71,1)),MATCH(LOG10(A22),OFFSET(Transducer,0,(MATCH(K22,Transducer_No,0)),71,1),1)-1,0,2))</f>
        <v>0.31</v>
      </c>
      <c r="F22" s="44">
        <f ca="1">_xlfn.FORECAST.LINEAR(LOG10(A22),OFFSET((OFFSET(Cable,0,(MATCH(M22,Cable_No,0)),71,1)),MATCH(LOG10(A22),OFFSET(Cable,0,(MATCH(M22,Cable_No,0)),71,1),1)-1,-1,2),OFFSET((OFFSET(Cable,0,(MATCH(M22,Cable_No,0)),71,1)),MATCH(LOG10(A22),OFFSET(Cable,0,(MATCH(M22,Cable_No,0)),71,1),1)-1,0,2))</f>
        <v>0.23679454377567594</v>
      </c>
      <c r="G22" s="44">
        <f ca="1">C22+D22+E22+F22+107</f>
        <v>27.546794543775675</v>
      </c>
      <c r="H22" s="44">
        <f ca="1">_xlfn.FORECAST.LINEAR(LOG10(A22),OFFSET((OFFSET(Limit,0,(MATCH(L22,Limit_No,0)),21,1)),MATCH(LOG10(A22),OFFSET(Limit,0,(MATCH(L22,Limit_No,0)),21,1),1)-1,-1,2),OFFSET((OFFSET(Limit,0,(MATCH(L22,Limit_No,0)),21,1)),MATCH(LOG10(A22),OFFSET(Limit,0,(MATCH(L22,Limit_No,0)),21,1),1)-1,0,2))+($F$5-2)*10</f>
        <v>20</v>
      </c>
      <c r="I22" s="45">
        <f ca="1">G22-H22</f>
        <v>7.5467945437756754</v>
      </c>
      <c r="K22" s="33" t="s">
        <v>107</v>
      </c>
      <c r="L22" s="61" t="s">
        <v>71</v>
      </c>
      <c r="M22" s="2" t="s">
        <v>59</v>
      </c>
    </row>
    <row r="23" spans="1:13" x14ac:dyDescent="0.25">
      <c r="A23" s="15">
        <v>250</v>
      </c>
      <c r="B23" s="51">
        <v>0.05</v>
      </c>
      <c r="C23" s="16">
        <v>-83</v>
      </c>
      <c r="D23" s="16">
        <v>-10</v>
      </c>
      <c r="E23" s="44">
        <f ca="1">_xlfn.FORECAST.LINEAR(LOG10(A23),OFFSET((OFFSET(Transducer,0,(MATCH(K23,Transducer_No,0)),71,1)),MATCH(LOG10(A23),OFFSET(Transducer,0,(MATCH(K23,Transducer_No,0)),71,1),1)-1,-1,2),OFFSET((OFFSET(Transducer,0,(MATCH(K23,Transducer_No,0)),71,1)),MATCH(LOG10(A23),OFFSET(Transducer,0,(MATCH(K23,Transducer_No,0)),71,1),1)-1,0,2))</f>
        <v>0.92308832543543362</v>
      </c>
      <c r="F23" s="44">
        <f ca="1">_xlfn.FORECAST.LINEAR(LOG10(A23),OFFSET((OFFSET(Cable,0,(MATCH(M23,Cable_No,0)),71,1)),MATCH(LOG10(A23),OFFSET(Cable,0,(MATCH(M23,Cable_No,0)),71,1),1)-1,-1,2),OFFSET((OFFSET(Cable,0,(MATCH(M23,Cable_No,0)),71,1)),MATCH(LOG10(A23),OFFSET(Cable,0,(MATCH(M23,Cable_No,0)),71,1),1)-1,0,2))</f>
        <v>0.9571160121408524</v>
      </c>
      <c r="G23" s="46">
        <f t="shared" ref="G23:G25" ca="1" si="2">C23+D23+E23+F23+107</f>
        <v>15.880204337576288</v>
      </c>
      <c r="H23" s="44">
        <f ca="1">_xlfn.FORECAST.LINEAR(LOG10(A23),OFFSET((OFFSET(Limit,0,(MATCH(L23,Limit_No,0)),21,1)),MATCH(LOG10(A23),OFFSET(Limit,0,(MATCH(L23,Limit_No,0)),21,1),1)-1,-1,2),OFFSET((OFFSET(Limit,0,(MATCH(L23,Limit_No,0)),21,1)),MATCH(LOG10(A23),OFFSET(Limit,0,(MATCH(L23,Limit_No,0)),21,1),1)-1,0,2))+($F$5-2)*10</f>
        <v>27.95880017344075</v>
      </c>
      <c r="I23" s="47">
        <f t="shared" ref="I23:I25" ca="1" si="3">G23-H23</f>
        <v>-12.078595835864462</v>
      </c>
      <c r="K23" s="33" t="s">
        <v>107</v>
      </c>
      <c r="L23" s="61" t="s">
        <v>71</v>
      </c>
      <c r="M23" s="2" t="s">
        <v>59</v>
      </c>
    </row>
    <row r="24" spans="1:13" x14ac:dyDescent="0.25">
      <c r="A24" s="15">
        <v>280</v>
      </c>
      <c r="B24" s="51">
        <v>0.05</v>
      </c>
      <c r="C24" s="16">
        <v>-87</v>
      </c>
      <c r="D24" s="16">
        <v>-10</v>
      </c>
      <c r="E24" s="44">
        <f ca="1">_xlfn.FORECAST.LINEAR(LOG10(A24),OFFSET((OFFSET(Transducer,0,(MATCH(K24,Transducer_No,0)),71,1)),MATCH(LOG10(A24),OFFSET(Transducer,0,(MATCH(K24,Transducer_No,0)),71,1),1)-1,-1,2),OFFSET((OFFSET(Transducer,0,(MATCH(K24,Transducer_No,0)),71,1)),MATCH(LOG10(A24),OFFSET(Transducer,0,(MATCH(K24,Transducer_No,0)),71,1),1)-1,0,2))</f>
        <v>0.99575908696483451</v>
      </c>
      <c r="F24" s="44">
        <f ca="1">_xlfn.FORECAST.LINEAR(LOG10(A24),OFFSET((OFFSET(Cable,0,(MATCH(M24,Cable_No,0)),71,1)),MATCH(LOG10(A24),OFFSET(Cable,0,(MATCH(M24,Cable_No,0)),71,1),1)-1,-1,2),OFFSET((OFFSET(Cable,0,(MATCH(M24,Cable_No,0)),71,1)),MATCH(LOG10(A24),OFFSET(Cable,0,(MATCH(M24,Cable_No,0)),71,1),1)-1,0,2))</f>
        <v>1.0260212438791072</v>
      </c>
      <c r="G24" s="46">
        <f t="shared" ca="1" si="2"/>
        <v>12.021780330843939</v>
      </c>
      <c r="H24" s="44">
        <f ca="1">_xlfn.FORECAST.LINEAR(LOG10(A24),OFFSET((OFFSET(Limit,0,(MATCH(L24,Limit_No,0)),21,1)),MATCH(LOG10(A24),OFFSET(Limit,0,(MATCH(L24,Limit_No,0)),21,1),1)-1,-1,2),OFFSET((OFFSET(Limit,0,(MATCH(L24,Limit_No,0)),21,1)),MATCH(LOG10(A24),OFFSET(Limit,0,(MATCH(L24,Limit_No,0)),21,1),1)-1,0,2))+($F$5-2)*10</f>
        <v>28.943160626844389</v>
      </c>
      <c r="I24" s="47">
        <f t="shared" ca="1" si="3"/>
        <v>-16.92138029600045</v>
      </c>
      <c r="K24" s="33" t="s">
        <v>107</v>
      </c>
      <c r="L24" s="61" t="s">
        <v>71</v>
      </c>
      <c r="M24" s="2" t="s">
        <v>59</v>
      </c>
    </row>
    <row r="25" spans="1:13" ht="13.8" thickBot="1" x14ac:dyDescent="0.3">
      <c r="A25" s="17">
        <v>300</v>
      </c>
      <c r="B25" s="52">
        <v>0.05</v>
      </c>
      <c r="C25" s="18">
        <v>-60</v>
      </c>
      <c r="D25" s="18">
        <v>-10</v>
      </c>
      <c r="E25" s="48">
        <f ca="1">_xlfn.FORECAST.LINEAR(LOG10(A25),OFFSET((OFFSET(Transducer,0,(MATCH(K25,Transducer_No,0)),71,1)),MATCH(LOG10(A25),OFFSET(Transducer,0,(MATCH(K25,Transducer_No,0)),71,1),1)-1,-1,2),OFFSET((OFFSET(Transducer,0,(MATCH(K25,Transducer_No,0)),71,1)),MATCH(LOG10(A25),OFFSET(Transducer,0,(MATCH(K25,Transducer_No,0)),71,1),1)-1,0,2))</f>
        <v>1.04</v>
      </c>
      <c r="F25" s="48">
        <f ca="1">_xlfn.FORECAST.LINEAR(LOG10(A25),OFFSET((OFFSET(Cable,0,(MATCH(M25,Cable_No,0)),71,1)),MATCH(LOG10(A25),OFFSET(Cable,0,(MATCH(M25,Cable_No,0)),71,1),1)-1,-1,2),OFFSET((OFFSET(Cable,0,(MATCH(M25,Cable_No,0)),71,1)),MATCH(LOG10(A25),OFFSET(Cable,0,(MATCH(M25,Cable_No,0)),71,1),1)-1,0,2))</f>
        <v>1.0679697566075275</v>
      </c>
      <c r="G25" s="48">
        <f t="shared" ca="1" si="2"/>
        <v>39.107969756607531</v>
      </c>
      <c r="H25" s="48">
        <f ca="1">_xlfn.FORECAST.LINEAR(LOG10(A25),OFFSET((OFFSET(Limit,0,(MATCH(L25,Limit_No,0)),21,1)),MATCH(LOG10(A25),OFFSET(Limit,0,(MATCH(L25,Limit_No,0)),21,1),1)-1,-1,2),OFFSET((OFFSET(Limit,0,(MATCH(L25,Limit_No,0)),21,1)),MATCH(LOG10(A25),OFFSET(Limit,0,(MATCH(L25,Limit_No,0)),21,1),1)-1,0,2))+($F$5-2)*10</f>
        <v>29.542425094393252</v>
      </c>
      <c r="I25" s="49">
        <f t="shared" ca="1" si="3"/>
        <v>9.565544662214279</v>
      </c>
      <c r="K25" s="33" t="s">
        <v>107</v>
      </c>
      <c r="L25" s="61" t="s">
        <v>71</v>
      </c>
      <c r="M25" s="2" t="s">
        <v>59</v>
      </c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</row>
  </sheetData>
  <mergeCells count="10">
    <mergeCell ref="B4:D4"/>
    <mergeCell ref="F4:G4"/>
    <mergeCell ref="B5:D5"/>
    <mergeCell ref="F5:G5"/>
    <mergeCell ref="B1:D1"/>
    <mergeCell ref="F1:G1"/>
    <mergeCell ref="B2:D2"/>
    <mergeCell ref="F2:G2"/>
    <mergeCell ref="B3:D3"/>
    <mergeCell ref="F3:G3"/>
  </mergeCells>
  <pageMargins left="0.45" right="0.45" top="0.75" bottom="0.75" header="0.3" footer="0.3"/>
  <pageSetup orientation="portrait" r:id="rId1"/>
  <headerFooter>
    <oddHeader>&amp;C&amp;"Arial,Bold"&amp;18{Classification Level}</oddHeader>
    <oddFooter>&amp;C&amp;"Arial,Bold"&amp;18
{Classification Level}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J17"/>
  <sheetViews>
    <sheetView workbookViewId="0">
      <selection activeCell="J23" sqref="J23"/>
    </sheetView>
  </sheetViews>
  <sheetFormatPr defaultRowHeight="13.2" x14ac:dyDescent="0.25"/>
  <cols>
    <col min="1" max="1" width="12.44140625" customWidth="1"/>
    <col min="2" max="3" width="10.6640625" customWidth="1"/>
    <col min="5" max="5" width="13" customWidth="1"/>
    <col min="9" max="9" width="12.44140625" customWidth="1"/>
    <col min="13" max="13" width="11.21875" customWidth="1"/>
    <col min="17" max="17" width="12.77734375" customWidth="1"/>
    <col min="21" max="21" width="12.33203125" customWidth="1"/>
    <col min="25" max="25" width="13.5546875" customWidth="1"/>
    <col min="29" max="29" width="12.88671875" customWidth="1"/>
    <col min="33" max="33" width="11.109375" customWidth="1"/>
    <col min="37" max="37" width="12.44140625" customWidth="1"/>
    <col min="41" max="41" width="10.88671875" customWidth="1"/>
    <col min="45" max="45" width="10.109375" customWidth="1"/>
    <col min="49" max="49" width="11.77734375" customWidth="1"/>
    <col min="53" max="53" width="11.109375" customWidth="1"/>
    <col min="57" max="57" width="12" customWidth="1"/>
    <col min="61" max="61" width="11.44140625" customWidth="1"/>
    <col min="65" max="65" width="11.33203125" customWidth="1"/>
    <col min="69" max="69" width="12.109375" customWidth="1"/>
    <col min="73" max="73" width="11.88671875" customWidth="1"/>
    <col min="77" max="77" width="11" customWidth="1"/>
    <col min="81" max="81" width="11.109375" customWidth="1"/>
    <col min="85" max="85" width="10.88671875" customWidth="1"/>
    <col min="89" max="89" width="11.6640625" customWidth="1"/>
    <col min="93" max="93" width="11.88671875" customWidth="1"/>
    <col min="121" max="121" width="11.5546875" customWidth="1"/>
    <col min="125" max="125" width="11.44140625" customWidth="1"/>
    <col min="129" max="129" width="12.109375" customWidth="1"/>
    <col min="133" max="133" width="11.88671875" customWidth="1"/>
    <col min="137" max="137" width="12.21875" customWidth="1"/>
    <col min="141" max="141" width="11.77734375" customWidth="1"/>
    <col min="145" max="145" width="11.5546875" customWidth="1"/>
    <col min="149" max="149" width="12.33203125" customWidth="1"/>
    <col min="153" max="153" width="11.44140625" customWidth="1"/>
    <col min="157" max="157" width="11.5546875" customWidth="1"/>
    <col min="161" max="161" width="12.109375" customWidth="1"/>
  </cols>
  <sheetData>
    <row r="1" spans="1:166" x14ac:dyDescent="0.25">
      <c r="A1" s="1" t="s">
        <v>114</v>
      </c>
      <c r="E1" s="1" t="s">
        <v>115</v>
      </c>
      <c r="I1" s="1" t="s">
        <v>116</v>
      </c>
      <c r="M1" s="1" t="s">
        <v>47</v>
      </c>
      <c r="Q1" s="1" t="s">
        <v>48</v>
      </c>
      <c r="U1" s="1" t="s">
        <v>49</v>
      </c>
      <c r="Y1" s="1" t="s">
        <v>76</v>
      </c>
      <c r="AC1" s="1" t="s">
        <v>118</v>
      </c>
      <c r="AG1" s="1" t="s">
        <v>120</v>
      </c>
      <c r="AK1" s="1" t="s">
        <v>122</v>
      </c>
      <c r="AO1" s="1" t="s">
        <v>124</v>
      </c>
      <c r="AS1" s="1" t="s">
        <v>126</v>
      </c>
      <c r="AW1" s="1" t="s">
        <v>128</v>
      </c>
      <c r="BA1" s="1" t="s">
        <v>130</v>
      </c>
      <c r="BE1" s="1" t="s">
        <v>132</v>
      </c>
      <c r="BI1" s="1" t="s">
        <v>134</v>
      </c>
      <c r="BM1" s="1" t="s">
        <v>136</v>
      </c>
      <c r="BQ1" s="1" t="s">
        <v>138</v>
      </c>
      <c r="BU1" s="1" t="s">
        <v>140</v>
      </c>
      <c r="BY1" s="1" t="s">
        <v>142</v>
      </c>
      <c r="CC1" s="1" t="s">
        <v>144</v>
      </c>
      <c r="CG1" s="1" t="s">
        <v>146</v>
      </c>
      <c r="CK1" s="1" t="s">
        <v>148</v>
      </c>
      <c r="CO1" s="1" t="s">
        <v>150</v>
      </c>
      <c r="CS1" s="1" t="s">
        <v>152</v>
      </c>
      <c r="CW1" s="1" t="s">
        <v>154</v>
      </c>
      <c r="DA1" s="1" t="s">
        <v>156</v>
      </c>
      <c r="DE1" s="1" t="s">
        <v>158</v>
      </c>
      <c r="DI1" s="1" t="s">
        <v>160</v>
      </c>
      <c r="DM1" s="1" t="s">
        <v>162</v>
      </c>
      <c r="DQ1" s="1" t="s">
        <v>164</v>
      </c>
      <c r="DU1" s="1" t="s">
        <v>166</v>
      </c>
      <c r="DY1" s="1" t="s">
        <v>70</v>
      </c>
      <c r="EC1" s="1" t="s">
        <v>168</v>
      </c>
      <c r="EG1" s="1" t="s">
        <v>170</v>
      </c>
      <c r="EK1" s="1" t="s">
        <v>172</v>
      </c>
      <c r="EO1" s="1" t="s">
        <v>174</v>
      </c>
      <c r="ES1" s="1" t="s">
        <v>176</v>
      </c>
      <c r="EW1" s="1" t="s">
        <v>178</v>
      </c>
      <c r="FA1" s="1" t="s">
        <v>180</v>
      </c>
      <c r="FE1" s="1" t="s">
        <v>182</v>
      </c>
      <c r="FI1" s="1"/>
    </row>
    <row r="2" spans="1:166" x14ac:dyDescent="0.25">
      <c r="A2" s="1" t="s">
        <v>1</v>
      </c>
      <c r="B2" s="1" t="s">
        <v>2</v>
      </c>
      <c r="C2" s="1"/>
      <c r="E2" s="1" t="s">
        <v>1</v>
      </c>
      <c r="F2" s="1" t="s">
        <v>2</v>
      </c>
      <c r="G2" s="1"/>
      <c r="I2" s="1" t="s">
        <v>1</v>
      </c>
      <c r="J2" s="1" t="s">
        <v>2</v>
      </c>
      <c r="K2" s="1"/>
      <c r="M2" s="1" t="s">
        <v>1</v>
      </c>
      <c r="N2" s="1" t="s">
        <v>2</v>
      </c>
      <c r="O2" s="1"/>
      <c r="Q2" s="1" t="s">
        <v>1</v>
      </c>
      <c r="R2" s="1" t="s">
        <v>2</v>
      </c>
      <c r="S2" s="1"/>
      <c r="U2" s="1" t="s">
        <v>1</v>
      </c>
      <c r="V2" s="1" t="s">
        <v>2</v>
      </c>
      <c r="W2" s="1"/>
      <c r="Y2" s="1" t="s">
        <v>1</v>
      </c>
      <c r="Z2" s="1" t="s">
        <v>2</v>
      </c>
      <c r="AA2" s="1"/>
      <c r="AC2" s="1" t="s">
        <v>1</v>
      </c>
      <c r="AD2" s="1" t="s">
        <v>2</v>
      </c>
      <c r="AE2" s="1"/>
      <c r="AG2" s="1" t="s">
        <v>1</v>
      </c>
      <c r="AH2" s="1" t="s">
        <v>2</v>
      </c>
      <c r="AI2" s="1"/>
      <c r="AK2" s="1" t="s">
        <v>1</v>
      </c>
      <c r="AL2" s="1" t="s">
        <v>2</v>
      </c>
      <c r="AM2" s="1"/>
      <c r="AO2" s="1" t="s">
        <v>1</v>
      </c>
      <c r="AP2" s="1" t="s">
        <v>2</v>
      </c>
      <c r="AQ2" s="1"/>
      <c r="AS2" s="1" t="s">
        <v>1</v>
      </c>
      <c r="AT2" s="1" t="s">
        <v>2</v>
      </c>
      <c r="AU2" s="1"/>
      <c r="AW2" s="1" t="s">
        <v>1</v>
      </c>
      <c r="AX2" s="1" t="s">
        <v>2</v>
      </c>
      <c r="AY2" s="1"/>
      <c r="BA2" s="1" t="s">
        <v>1</v>
      </c>
      <c r="BB2" s="1" t="s">
        <v>2</v>
      </c>
      <c r="BC2" s="1"/>
      <c r="BE2" s="1" t="s">
        <v>1</v>
      </c>
      <c r="BF2" s="1" t="s">
        <v>2</v>
      </c>
      <c r="BG2" s="1"/>
      <c r="BI2" s="1" t="s">
        <v>1</v>
      </c>
      <c r="BJ2" s="1" t="s">
        <v>2</v>
      </c>
      <c r="BK2" s="1"/>
      <c r="BM2" s="1" t="s">
        <v>1</v>
      </c>
      <c r="BN2" s="1" t="s">
        <v>2</v>
      </c>
      <c r="BO2" s="1"/>
      <c r="BQ2" s="1" t="s">
        <v>1</v>
      </c>
      <c r="BR2" s="1" t="s">
        <v>2</v>
      </c>
      <c r="BS2" s="1"/>
      <c r="BU2" s="1" t="s">
        <v>1</v>
      </c>
      <c r="BV2" s="1" t="s">
        <v>2</v>
      </c>
      <c r="BW2" s="1"/>
      <c r="BY2" s="1" t="s">
        <v>1</v>
      </c>
      <c r="BZ2" s="1" t="s">
        <v>2</v>
      </c>
      <c r="CA2" s="1"/>
      <c r="CC2" s="1" t="s">
        <v>1</v>
      </c>
      <c r="CD2" s="1" t="s">
        <v>2</v>
      </c>
      <c r="CE2" s="1"/>
      <c r="CG2" s="1" t="s">
        <v>1</v>
      </c>
      <c r="CH2" s="1" t="s">
        <v>2</v>
      </c>
      <c r="CI2" s="1"/>
      <c r="CK2" s="1" t="s">
        <v>1</v>
      </c>
      <c r="CL2" s="1" t="s">
        <v>2</v>
      </c>
      <c r="CM2" s="1"/>
      <c r="CO2" s="1" t="s">
        <v>1</v>
      </c>
      <c r="CP2" s="1" t="s">
        <v>2</v>
      </c>
      <c r="CQ2" s="1"/>
      <c r="CS2" s="1" t="s">
        <v>1</v>
      </c>
      <c r="CT2" s="1" t="s">
        <v>2</v>
      </c>
      <c r="CU2" s="1"/>
      <c r="CW2" s="1" t="s">
        <v>1</v>
      </c>
      <c r="CX2" s="1" t="s">
        <v>2</v>
      </c>
      <c r="CY2" s="1"/>
      <c r="DA2" s="1" t="s">
        <v>1</v>
      </c>
      <c r="DB2" s="1" t="s">
        <v>2</v>
      </c>
      <c r="DC2" s="1"/>
      <c r="DE2" s="1" t="s">
        <v>1</v>
      </c>
      <c r="DF2" s="1" t="s">
        <v>2</v>
      </c>
      <c r="DG2" s="1"/>
      <c r="DI2" s="1" t="s">
        <v>1</v>
      </c>
      <c r="DJ2" s="1" t="s">
        <v>2</v>
      </c>
      <c r="DK2" s="1"/>
      <c r="DM2" s="1" t="s">
        <v>1</v>
      </c>
      <c r="DN2" s="1" t="s">
        <v>2</v>
      </c>
      <c r="DO2" s="1"/>
      <c r="DQ2" s="1" t="s">
        <v>1</v>
      </c>
      <c r="DR2" s="1" t="s">
        <v>2</v>
      </c>
      <c r="DU2" s="1" t="s">
        <v>1</v>
      </c>
      <c r="DV2" s="1" t="s">
        <v>2</v>
      </c>
      <c r="DY2" s="1" t="s">
        <v>1</v>
      </c>
      <c r="DZ2" s="1" t="s">
        <v>2</v>
      </c>
      <c r="EC2" s="1" t="s">
        <v>1</v>
      </c>
      <c r="ED2" s="1" t="s">
        <v>2</v>
      </c>
      <c r="EG2" s="1" t="s">
        <v>1</v>
      </c>
      <c r="EH2" s="1" t="s">
        <v>2</v>
      </c>
      <c r="EK2" s="1" t="s">
        <v>1</v>
      </c>
      <c r="EL2" s="1" t="s">
        <v>2</v>
      </c>
      <c r="EO2" s="1" t="s">
        <v>1</v>
      </c>
      <c r="EP2" s="1" t="s">
        <v>2</v>
      </c>
      <c r="ES2" s="1" t="s">
        <v>1</v>
      </c>
      <c r="ET2" s="1" t="s">
        <v>2</v>
      </c>
      <c r="EW2" s="1" t="s">
        <v>1</v>
      </c>
      <c r="EX2" s="1" t="s">
        <v>2</v>
      </c>
      <c r="FA2" s="1" t="s">
        <v>1</v>
      </c>
      <c r="FB2" s="1" t="s">
        <v>2</v>
      </c>
      <c r="FE2" s="1" t="s">
        <v>1</v>
      </c>
      <c r="FF2" s="1" t="s">
        <v>2</v>
      </c>
      <c r="FI2" s="1"/>
      <c r="FJ2" s="1"/>
    </row>
    <row r="3" spans="1:166" x14ac:dyDescent="0.25">
      <c r="A3" s="1" t="s">
        <v>0</v>
      </c>
      <c r="B3" s="1" t="s">
        <v>3</v>
      </c>
      <c r="C3" s="1"/>
      <c r="E3" s="1" t="s">
        <v>0</v>
      </c>
      <c r="F3" s="1" t="s">
        <v>3</v>
      </c>
      <c r="G3" s="1"/>
      <c r="I3" s="1" t="s">
        <v>0</v>
      </c>
      <c r="J3" s="1" t="s">
        <v>3</v>
      </c>
      <c r="K3" s="1"/>
      <c r="M3" s="1" t="s">
        <v>0</v>
      </c>
      <c r="N3" s="1" t="s">
        <v>3</v>
      </c>
      <c r="O3" s="1"/>
      <c r="Q3" s="1" t="s">
        <v>0</v>
      </c>
      <c r="R3" s="1" t="s">
        <v>3</v>
      </c>
      <c r="S3" s="1"/>
      <c r="U3" s="1" t="s">
        <v>0</v>
      </c>
      <c r="V3" s="1" t="s">
        <v>3</v>
      </c>
      <c r="W3" s="1"/>
      <c r="Y3" s="1" t="s">
        <v>0</v>
      </c>
      <c r="Z3" s="1" t="s">
        <v>3</v>
      </c>
      <c r="AA3" s="1"/>
      <c r="AC3" s="1" t="s">
        <v>0</v>
      </c>
      <c r="AD3" s="1" t="s">
        <v>3</v>
      </c>
      <c r="AE3" s="1"/>
      <c r="AG3" s="1" t="s">
        <v>0</v>
      </c>
      <c r="AH3" s="1" t="s">
        <v>3</v>
      </c>
      <c r="AI3" s="1"/>
      <c r="AK3" s="1" t="s">
        <v>0</v>
      </c>
      <c r="AL3" s="1" t="s">
        <v>3</v>
      </c>
      <c r="AM3" s="1"/>
      <c r="AO3" s="1" t="s">
        <v>0</v>
      </c>
      <c r="AP3" s="1" t="s">
        <v>3</v>
      </c>
      <c r="AQ3" s="1"/>
      <c r="AS3" s="1" t="s">
        <v>0</v>
      </c>
      <c r="AT3" s="1" t="s">
        <v>3</v>
      </c>
      <c r="AU3" s="1"/>
      <c r="AW3" s="1" t="s">
        <v>0</v>
      </c>
      <c r="AX3" s="1" t="s">
        <v>3</v>
      </c>
      <c r="AY3" s="1"/>
      <c r="BA3" s="1" t="s">
        <v>0</v>
      </c>
      <c r="BB3" s="1" t="s">
        <v>3</v>
      </c>
      <c r="BC3" s="1"/>
      <c r="BE3" s="1" t="s">
        <v>0</v>
      </c>
      <c r="BF3" s="1" t="s">
        <v>3</v>
      </c>
      <c r="BG3" s="1"/>
      <c r="BI3" s="1" t="s">
        <v>0</v>
      </c>
      <c r="BJ3" s="1" t="s">
        <v>3</v>
      </c>
      <c r="BK3" s="1"/>
      <c r="BM3" s="1" t="s">
        <v>0</v>
      </c>
      <c r="BN3" s="1" t="s">
        <v>3</v>
      </c>
      <c r="BO3" s="1"/>
      <c r="BQ3" s="1" t="s">
        <v>0</v>
      </c>
      <c r="BR3" s="1" t="s">
        <v>3</v>
      </c>
      <c r="BS3" s="1"/>
      <c r="BU3" s="1" t="s">
        <v>0</v>
      </c>
      <c r="BV3" s="1" t="s">
        <v>3</v>
      </c>
      <c r="BW3" s="1"/>
      <c r="BY3" s="1" t="s">
        <v>0</v>
      </c>
      <c r="BZ3" s="1" t="s">
        <v>3</v>
      </c>
      <c r="CA3" s="1"/>
      <c r="CC3" s="1" t="s">
        <v>0</v>
      </c>
      <c r="CD3" s="1" t="s">
        <v>3</v>
      </c>
      <c r="CE3" s="1"/>
      <c r="CG3" s="1" t="s">
        <v>0</v>
      </c>
      <c r="CH3" s="1" t="s">
        <v>3</v>
      </c>
      <c r="CI3" s="1"/>
      <c r="CK3" s="1" t="s">
        <v>0</v>
      </c>
      <c r="CL3" s="1" t="s">
        <v>3</v>
      </c>
      <c r="CM3" s="1"/>
      <c r="CO3" s="1" t="s">
        <v>0</v>
      </c>
      <c r="CP3" s="1" t="s">
        <v>3</v>
      </c>
      <c r="CQ3" s="1"/>
      <c r="CS3" s="1" t="s">
        <v>0</v>
      </c>
      <c r="CT3" s="1" t="s">
        <v>3</v>
      </c>
      <c r="CU3" s="1"/>
      <c r="CW3" s="1" t="s">
        <v>0</v>
      </c>
      <c r="CX3" s="1" t="s">
        <v>3</v>
      </c>
      <c r="CY3" s="1"/>
      <c r="DA3" s="1" t="s">
        <v>0</v>
      </c>
      <c r="DB3" s="1" t="s">
        <v>3</v>
      </c>
      <c r="DC3" s="1"/>
      <c r="DE3" s="1" t="s">
        <v>0</v>
      </c>
      <c r="DF3" s="1" t="s">
        <v>3</v>
      </c>
      <c r="DG3" s="1"/>
      <c r="DI3" s="1" t="s">
        <v>0</v>
      </c>
      <c r="DJ3" s="1" t="s">
        <v>3</v>
      </c>
      <c r="DK3" s="1"/>
      <c r="DM3" s="1" t="s">
        <v>0</v>
      </c>
      <c r="DN3" s="1" t="s">
        <v>3</v>
      </c>
      <c r="DO3" s="1"/>
      <c r="DQ3" s="1" t="s">
        <v>0</v>
      </c>
      <c r="DR3" s="1" t="s">
        <v>69</v>
      </c>
      <c r="DU3" s="1" t="s">
        <v>0</v>
      </c>
      <c r="DV3" s="1" t="s">
        <v>69</v>
      </c>
      <c r="DY3" s="1" t="s">
        <v>0</v>
      </c>
      <c r="DZ3" s="1" t="s">
        <v>69</v>
      </c>
      <c r="EC3" s="1" t="s">
        <v>0</v>
      </c>
      <c r="ED3" s="1" t="s">
        <v>69</v>
      </c>
      <c r="EG3" s="1" t="s">
        <v>0</v>
      </c>
      <c r="EH3" s="1" t="s">
        <v>69</v>
      </c>
      <c r="EK3" s="1" t="s">
        <v>0</v>
      </c>
      <c r="EL3" s="1" t="s">
        <v>69</v>
      </c>
      <c r="EO3" s="1" t="s">
        <v>0</v>
      </c>
      <c r="EP3" s="1" t="s">
        <v>69</v>
      </c>
      <c r="ES3" s="1" t="s">
        <v>0</v>
      </c>
      <c r="ET3" s="1" t="s">
        <v>69</v>
      </c>
      <c r="EW3" s="1" t="s">
        <v>0</v>
      </c>
      <c r="EX3" s="1" t="s">
        <v>69</v>
      </c>
      <c r="FA3" s="1" t="s">
        <v>0</v>
      </c>
      <c r="FB3" s="1" t="s">
        <v>69</v>
      </c>
      <c r="FE3" s="1" t="s">
        <v>0</v>
      </c>
      <c r="FF3" s="1" t="s">
        <v>69</v>
      </c>
      <c r="FI3" s="1"/>
      <c r="FJ3" s="1"/>
    </row>
    <row r="4" spans="1:166" x14ac:dyDescent="0.25">
      <c r="A4" s="1"/>
      <c r="B4" s="1" t="s">
        <v>77</v>
      </c>
      <c r="E4" s="1"/>
      <c r="F4" s="1" t="s">
        <v>78</v>
      </c>
      <c r="I4" s="1"/>
      <c r="J4" s="1" t="s">
        <v>31</v>
      </c>
      <c r="M4" s="1"/>
      <c r="N4" s="1" t="s">
        <v>57</v>
      </c>
      <c r="Q4" s="1"/>
      <c r="R4" s="1" t="s">
        <v>58</v>
      </c>
      <c r="U4" s="1"/>
      <c r="V4" s="1" t="s">
        <v>113</v>
      </c>
      <c r="Y4" s="1"/>
      <c r="Z4" s="1" t="s">
        <v>117</v>
      </c>
      <c r="AC4" s="1"/>
      <c r="AD4" s="1" t="s">
        <v>119</v>
      </c>
      <c r="AG4" s="1"/>
      <c r="AH4" s="1" t="s">
        <v>121</v>
      </c>
      <c r="AK4" s="1"/>
      <c r="AL4" s="1" t="s">
        <v>123</v>
      </c>
      <c r="AO4" s="1"/>
      <c r="AP4" s="1" t="s">
        <v>125</v>
      </c>
      <c r="AS4" s="1"/>
      <c r="AT4" s="1" t="s">
        <v>127</v>
      </c>
      <c r="AW4" s="1"/>
      <c r="AX4" s="1" t="s">
        <v>129</v>
      </c>
      <c r="BA4" s="1"/>
      <c r="BB4" s="1" t="s">
        <v>131</v>
      </c>
      <c r="BE4" s="1"/>
      <c r="BF4" s="1" t="s">
        <v>133</v>
      </c>
      <c r="BI4" s="1"/>
      <c r="BJ4" s="1" t="s">
        <v>135</v>
      </c>
      <c r="BM4" s="1"/>
      <c r="BN4" s="1" t="s">
        <v>137</v>
      </c>
      <c r="BQ4" s="1"/>
      <c r="BR4" s="1" t="s">
        <v>139</v>
      </c>
      <c r="BU4" s="1"/>
      <c r="BV4" s="1" t="s">
        <v>141</v>
      </c>
      <c r="BY4" s="1"/>
      <c r="BZ4" s="1" t="s">
        <v>143</v>
      </c>
      <c r="CC4" s="1"/>
      <c r="CD4" s="1" t="s">
        <v>145</v>
      </c>
      <c r="CG4" s="1"/>
      <c r="CH4" s="1" t="s">
        <v>147</v>
      </c>
      <c r="CK4" s="1"/>
      <c r="CL4" s="1" t="s">
        <v>149</v>
      </c>
      <c r="CO4" s="1"/>
      <c r="CP4" s="1" t="s">
        <v>151</v>
      </c>
      <c r="CS4" s="1"/>
      <c r="CT4" s="1" t="s">
        <v>153</v>
      </c>
      <c r="CW4" s="1"/>
      <c r="CX4" s="1" t="s">
        <v>155</v>
      </c>
      <c r="DA4" s="1"/>
      <c r="DB4" s="1" t="s">
        <v>157</v>
      </c>
      <c r="DE4" s="1"/>
      <c r="DF4" s="1" t="s">
        <v>159</v>
      </c>
      <c r="DI4" s="1"/>
      <c r="DJ4" s="1" t="s">
        <v>161</v>
      </c>
      <c r="DM4" s="1"/>
      <c r="DN4" s="1" t="s">
        <v>163</v>
      </c>
      <c r="DQ4" s="1"/>
      <c r="DR4" s="1" t="s">
        <v>165</v>
      </c>
      <c r="DU4" s="1"/>
      <c r="DV4" s="1" t="s">
        <v>167</v>
      </c>
      <c r="DY4" s="1"/>
      <c r="DZ4" s="1" t="s">
        <v>71</v>
      </c>
      <c r="EC4" s="1"/>
      <c r="ED4" s="1" t="s">
        <v>169</v>
      </c>
      <c r="EG4" s="1"/>
      <c r="EH4" s="1" t="s">
        <v>171</v>
      </c>
      <c r="EK4" s="1"/>
      <c r="EL4" s="1" t="s">
        <v>173</v>
      </c>
      <c r="EO4" s="1"/>
      <c r="EP4" s="1" t="s">
        <v>175</v>
      </c>
      <c r="ES4" s="1"/>
      <c r="ET4" s="1" t="s">
        <v>177</v>
      </c>
      <c r="EW4" s="1"/>
      <c r="EX4" s="1" t="s">
        <v>179</v>
      </c>
      <c r="FA4" s="1"/>
      <c r="FB4" s="1" t="s">
        <v>181</v>
      </c>
      <c r="FE4" s="1"/>
      <c r="FF4" s="1" t="s">
        <v>183</v>
      </c>
      <c r="FI4" s="1"/>
      <c r="FJ4" s="1"/>
    </row>
    <row r="5" spans="1:166" x14ac:dyDescent="0.25">
      <c r="A5">
        <v>1E-4</v>
      </c>
      <c r="B5">
        <v>80</v>
      </c>
      <c r="C5">
        <f>LOG10(A5)</f>
        <v>-4</v>
      </c>
      <c r="E5">
        <v>1E-4</v>
      </c>
      <c r="F5">
        <v>80</v>
      </c>
      <c r="G5">
        <f>LOG10(E5)</f>
        <v>-4</v>
      </c>
      <c r="I5">
        <v>1E-4</v>
      </c>
      <c r="J5">
        <v>80</v>
      </c>
      <c r="K5">
        <f>LOG10(I5)</f>
        <v>-4</v>
      </c>
      <c r="M5">
        <v>1E-4</v>
      </c>
      <c r="N5">
        <v>80</v>
      </c>
      <c r="O5">
        <f>LOG10(M5)</f>
        <v>-4</v>
      </c>
      <c r="Q5">
        <v>1E-4</v>
      </c>
      <c r="R5">
        <v>80</v>
      </c>
      <c r="S5">
        <f>LOG10(Q5)</f>
        <v>-4</v>
      </c>
      <c r="U5">
        <v>1E-4</v>
      </c>
      <c r="V5">
        <v>80</v>
      </c>
      <c r="W5">
        <f>LOG10(U5)</f>
        <v>-4</v>
      </c>
      <c r="Y5">
        <v>1E-4</v>
      </c>
      <c r="Z5">
        <v>80</v>
      </c>
      <c r="AA5">
        <f>LOG10(Y5)</f>
        <v>-4</v>
      </c>
      <c r="AC5">
        <v>1E-4</v>
      </c>
      <c r="AD5">
        <v>80</v>
      </c>
      <c r="AE5">
        <f>LOG10(AC5)</f>
        <v>-4</v>
      </c>
      <c r="AG5">
        <v>1E-4</v>
      </c>
      <c r="AH5">
        <v>80</v>
      </c>
      <c r="AI5">
        <f>LOG10(AG5)</f>
        <v>-4</v>
      </c>
      <c r="AK5">
        <v>1E-4</v>
      </c>
      <c r="AL5">
        <v>80</v>
      </c>
      <c r="AM5">
        <f>LOG10(AK5)</f>
        <v>-4</v>
      </c>
      <c r="AO5">
        <v>1E-4</v>
      </c>
      <c r="AP5">
        <v>80</v>
      </c>
      <c r="AQ5">
        <f>LOG10(AO5)</f>
        <v>-4</v>
      </c>
      <c r="AS5">
        <v>1E-4</v>
      </c>
      <c r="AT5">
        <v>80</v>
      </c>
      <c r="AU5">
        <f>LOG10(AS5)</f>
        <v>-4</v>
      </c>
      <c r="AW5">
        <v>1E-4</v>
      </c>
      <c r="AX5">
        <v>80</v>
      </c>
      <c r="AY5">
        <f>LOG10(AW5)</f>
        <v>-4</v>
      </c>
      <c r="BA5">
        <v>1E-4</v>
      </c>
      <c r="BB5">
        <v>80</v>
      </c>
      <c r="BC5">
        <f>LOG10(BA5)</f>
        <v>-4</v>
      </c>
      <c r="BE5">
        <v>1E-4</v>
      </c>
      <c r="BF5">
        <v>80</v>
      </c>
      <c r="BG5">
        <f>LOG10(BE5)</f>
        <v>-4</v>
      </c>
      <c r="BI5">
        <v>1E-4</v>
      </c>
      <c r="BJ5">
        <v>80</v>
      </c>
      <c r="BK5">
        <f>LOG10(BI5)</f>
        <v>-4</v>
      </c>
      <c r="BM5">
        <v>1E-4</v>
      </c>
      <c r="BN5">
        <v>80</v>
      </c>
      <c r="BO5">
        <f>LOG10(BM5)</f>
        <v>-4</v>
      </c>
      <c r="BQ5">
        <v>1E-4</v>
      </c>
      <c r="BR5">
        <v>80</v>
      </c>
      <c r="BS5">
        <f>LOG10(BQ5)</f>
        <v>-4</v>
      </c>
      <c r="BU5">
        <v>1E-4</v>
      </c>
      <c r="BV5">
        <v>80</v>
      </c>
      <c r="BW5">
        <f>LOG10(BU5)</f>
        <v>-4</v>
      </c>
      <c r="BY5">
        <v>1E-4</v>
      </c>
      <c r="BZ5">
        <v>80</v>
      </c>
      <c r="CA5">
        <f>LOG10(BY5)</f>
        <v>-4</v>
      </c>
      <c r="CC5">
        <v>1E-4</v>
      </c>
      <c r="CD5">
        <v>80</v>
      </c>
      <c r="CE5">
        <f>LOG10(CC5)</f>
        <v>-4</v>
      </c>
      <c r="CG5">
        <v>1E-4</v>
      </c>
      <c r="CH5">
        <v>80</v>
      </c>
      <c r="CI5">
        <f>LOG10(CG5)</f>
        <v>-4</v>
      </c>
      <c r="CK5">
        <v>1E-4</v>
      </c>
      <c r="CL5">
        <v>80</v>
      </c>
      <c r="CM5">
        <f>LOG10(CK5)</f>
        <v>-4</v>
      </c>
      <c r="CO5">
        <v>1E-4</v>
      </c>
      <c r="CP5">
        <v>80</v>
      </c>
      <c r="CQ5">
        <f>LOG10(CO5)</f>
        <v>-4</v>
      </c>
      <c r="CS5">
        <v>1E-4</v>
      </c>
      <c r="CT5">
        <v>80</v>
      </c>
      <c r="CU5">
        <f>LOG10(CS5)</f>
        <v>-4</v>
      </c>
      <c r="CW5">
        <v>1E-4</v>
      </c>
      <c r="CX5">
        <v>80</v>
      </c>
      <c r="CY5">
        <f>LOG10(CW5)</f>
        <v>-4</v>
      </c>
      <c r="DA5">
        <v>1E-4</v>
      </c>
      <c r="DB5">
        <v>80</v>
      </c>
      <c r="DC5">
        <f>LOG10(DA5)</f>
        <v>-4</v>
      </c>
      <c r="DE5">
        <v>1E-4</v>
      </c>
      <c r="DF5">
        <v>80</v>
      </c>
      <c r="DG5">
        <f>LOG10(DE5)</f>
        <v>-4</v>
      </c>
      <c r="DI5">
        <v>1E-4</v>
      </c>
      <c r="DJ5">
        <v>80</v>
      </c>
      <c r="DK5">
        <f>LOG10(DI5)</f>
        <v>-4</v>
      </c>
      <c r="DM5">
        <v>1E-4</v>
      </c>
      <c r="DN5">
        <v>80</v>
      </c>
      <c r="DO5">
        <f>LOG10(DM5)</f>
        <v>-4</v>
      </c>
      <c r="DQ5">
        <v>1E-4</v>
      </c>
      <c r="DR5">
        <v>80</v>
      </c>
      <c r="DS5">
        <f>LOG10(DQ5)</f>
        <v>-4</v>
      </c>
      <c r="DU5">
        <v>1E-4</v>
      </c>
      <c r="DV5">
        <v>80</v>
      </c>
      <c r="DW5">
        <f>LOG10(DU5)</f>
        <v>-4</v>
      </c>
      <c r="DY5">
        <v>1E-4</v>
      </c>
      <c r="DZ5">
        <v>80</v>
      </c>
      <c r="EA5">
        <f>LOG10(DY5)</f>
        <v>-4</v>
      </c>
      <c r="EC5">
        <v>1E-4</v>
      </c>
      <c r="ED5">
        <v>80</v>
      </c>
      <c r="EE5">
        <f>LOG10(EC5)</f>
        <v>-4</v>
      </c>
      <c r="EG5">
        <v>1E-4</v>
      </c>
      <c r="EH5">
        <v>80</v>
      </c>
      <c r="EI5">
        <f>LOG10(EG5)</f>
        <v>-4</v>
      </c>
      <c r="EK5">
        <v>1E-4</v>
      </c>
      <c r="EL5">
        <v>80</v>
      </c>
      <c r="EM5">
        <f>LOG10(EK5)</f>
        <v>-4</v>
      </c>
      <c r="EO5">
        <v>1E-4</v>
      </c>
      <c r="EP5">
        <v>80</v>
      </c>
      <c r="EQ5">
        <f>LOG10(EO5)</f>
        <v>-4</v>
      </c>
      <c r="ES5">
        <v>1E-4</v>
      </c>
      <c r="ET5">
        <v>80</v>
      </c>
      <c r="EU5">
        <f>LOG10(ES5)</f>
        <v>-4</v>
      </c>
      <c r="EW5">
        <v>1E-4</v>
      </c>
      <c r="EX5">
        <v>80</v>
      </c>
      <c r="EY5">
        <f>LOG10(EW5)</f>
        <v>-4</v>
      </c>
      <c r="FA5">
        <v>1E-4</v>
      </c>
      <c r="FB5">
        <v>80</v>
      </c>
      <c r="FC5">
        <f>LOG10(FA5)</f>
        <v>-4</v>
      </c>
      <c r="FE5">
        <v>1E-4</v>
      </c>
      <c r="FF5">
        <v>80</v>
      </c>
      <c r="FG5">
        <f>LOG10(FE5)</f>
        <v>-4</v>
      </c>
    </row>
    <row r="6" spans="1:166" x14ac:dyDescent="0.25">
      <c r="A6">
        <v>1</v>
      </c>
      <c r="B6">
        <v>40</v>
      </c>
      <c r="C6">
        <f t="shared" ref="C6:C10" si="0">LOG10(A6)</f>
        <v>0</v>
      </c>
      <c r="E6">
        <v>1</v>
      </c>
      <c r="F6">
        <v>40</v>
      </c>
      <c r="G6">
        <f t="shared" ref="G6:G10" si="1">LOG10(E6)</f>
        <v>0</v>
      </c>
      <c r="I6">
        <v>1</v>
      </c>
      <c r="J6">
        <v>40</v>
      </c>
      <c r="K6">
        <f t="shared" ref="K6:K10" si="2">LOG10(I6)</f>
        <v>0</v>
      </c>
      <c r="M6">
        <v>1</v>
      </c>
      <c r="N6">
        <v>40</v>
      </c>
      <c r="O6">
        <f t="shared" ref="O6:O10" si="3">LOG10(M6)</f>
        <v>0</v>
      </c>
      <c r="Q6">
        <v>1</v>
      </c>
      <c r="R6">
        <v>40</v>
      </c>
      <c r="S6">
        <f t="shared" ref="S6:S10" si="4">LOG10(Q6)</f>
        <v>0</v>
      </c>
      <c r="U6">
        <v>1</v>
      </c>
      <c r="V6">
        <v>40</v>
      </c>
      <c r="W6">
        <f t="shared" ref="W6:W10" si="5">LOG10(U6)</f>
        <v>0</v>
      </c>
      <c r="Y6">
        <v>1</v>
      </c>
      <c r="Z6">
        <v>40</v>
      </c>
      <c r="AA6">
        <f t="shared" ref="AA6:AA10" si="6">LOG10(Y6)</f>
        <v>0</v>
      </c>
      <c r="AC6">
        <v>1</v>
      </c>
      <c r="AD6">
        <v>40</v>
      </c>
      <c r="AE6">
        <f t="shared" ref="AE6:AE10" si="7">LOG10(AC6)</f>
        <v>0</v>
      </c>
      <c r="AG6">
        <v>1</v>
      </c>
      <c r="AH6">
        <v>40</v>
      </c>
      <c r="AI6">
        <f t="shared" ref="AI6:AI10" si="8">LOG10(AG6)</f>
        <v>0</v>
      </c>
      <c r="AK6">
        <v>1</v>
      </c>
      <c r="AL6">
        <v>40</v>
      </c>
      <c r="AM6">
        <f t="shared" ref="AM6:AM10" si="9">LOG10(AK6)</f>
        <v>0</v>
      </c>
      <c r="AO6">
        <v>1</v>
      </c>
      <c r="AP6">
        <v>40</v>
      </c>
      <c r="AQ6">
        <f t="shared" ref="AQ6:AQ10" si="10">LOG10(AO6)</f>
        <v>0</v>
      </c>
      <c r="AS6">
        <v>1</v>
      </c>
      <c r="AT6">
        <v>40</v>
      </c>
      <c r="AU6">
        <f t="shared" ref="AU6:AU10" si="11">LOG10(AS6)</f>
        <v>0</v>
      </c>
      <c r="AW6">
        <v>1</v>
      </c>
      <c r="AX6">
        <v>40</v>
      </c>
      <c r="AY6">
        <f t="shared" ref="AY6:AY10" si="12">LOG10(AW6)</f>
        <v>0</v>
      </c>
      <c r="BA6">
        <v>1</v>
      </c>
      <c r="BB6">
        <v>40</v>
      </c>
      <c r="BC6">
        <f t="shared" ref="BC6:BC10" si="13">LOG10(BA6)</f>
        <v>0</v>
      </c>
      <c r="BE6">
        <v>1</v>
      </c>
      <c r="BF6">
        <v>40</v>
      </c>
      <c r="BG6">
        <f t="shared" ref="BG6:BG10" si="14">LOG10(BE6)</f>
        <v>0</v>
      </c>
      <c r="BI6">
        <v>1</v>
      </c>
      <c r="BJ6">
        <v>40</v>
      </c>
      <c r="BK6">
        <f t="shared" ref="BK6:BK10" si="15">LOG10(BI6)</f>
        <v>0</v>
      </c>
      <c r="BM6">
        <v>1</v>
      </c>
      <c r="BN6">
        <v>40</v>
      </c>
      <c r="BO6">
        <f t="shared" ref="BO6:BO10" si="16">LOG10(BM6)</f>
        <v>0</v>
      </c>
      <c r="BQ6">
        <v>1</v>
      </c>
      <c r="BR6">
        <v>40</v>
      </c>
      <c r="BS6">
        <f t="shared" ref="BS6:BS10" si="17">LOG10(BQ6)</f>
        <v>0</v>
      </c>
      <c r="BU6">
        <v>1</v>
      </c>
      <c r="BV6">
        <v>40</v>
      </c>
      <c r="BW6">
        <f t="shared" ref="BW6:BW10" si="18">LOG10(BU6)</f>
        <v>0</v>
      </c>
      <c r="BY6">
        <v>1</v>
      </c>
      <c r="BZ6">
        <v>40</v>
      </c>
      <c r="CA6">
        <f t="shared" ref="CA6:CA10" si="19">LOG10(BY6)</f>
        <v>0</v>
      </c>
      <c r="CC6">
        <v>1</v>
      </c>
      <c r="CD6">
        <v>40</v>
      </c>
      <c r="CE6">
        <f t="shared" ref="CE6:CE10" si="20">LOG10(CC6)</f>
        <v>0</v>
      </c>
      <c r="CG6">
        <v>1</v>
      </c>
      <c r="CH6">
        <v>40</v>
      </c>
      <c r="CI6">
        <f t="shared" ref="CI6:CI10" si="21">LOG10(CG6)</f>
        <v>0</v>
      </c>
      <c r="CK6">
        <v>1</v>
      </c>
      <c r="CL6">
        <v>40</v>
      </c>
      <c r="CM6">
        <f t="shared" ref="CM6:CM8" si="22">LOG10(CK6)</f>
        <v>0</v>
      </c>
      <c r="CO6">
        <v>1</v>
      </c>
      <c r="CP6">
        <v>40</v>
      </c>
      <c r="CQ6">
        <f t="shared" ref="CQ6:CQ8" si="23">LOG10(CO6)</f>
        <v>0</v>
      </c>
      <c r="CS6">
        <v>1</v>
      </c>
      <c r="CT6">
        <v>40</v>
      </c>
      <c r="CU6">
        <f t="shared" ref="CU6:CU8" si="24">LOG10(CS6)</f>
        <v>0</v>
      </c>
      <c r="CW6">
        <v>1</v>
      </c>
      <c r="CX6">
        <v>40</v>
      </c>
      <c r="CY6">
        <f t="shared" ref="CY6:CY8" si="25">LOG10(CW6)</f>
        <v>0</v>
      </c>
      <c r="DA6">
        <v>1</v>
      </c>
      <c r="DB6">
        <v>40</v>
      </c>
      <c r="DC6">
        <f t="shared" ref="DC6:DC8" si="26">LOG10(DA6)</f>
        <v>0</v>
      </c>
      <c r="DE6">
        <v>1</v>
      </c>
      <c r="DF6">
        <v>40</v>
      </c>
      <c r="DG6">
        <f t="shared" ref="DG6:DG8" si="27">LOG10(DE6)</f>
        <v>0</v>
      </c>
      <c r="DI6">
        <v>1</v>
      </c>
      <c r="DJ6">
        <v>40</v>
      </c>
      <c r="DK6">
        <f t="shared" ref="DK6:DK8" si="28">LOG10(DI6)</f>
        <v>0</v>
      </c>
      <c r="DM6">
        <v>1</v>
      </c>
      <c r="DN6">
        <v>40</v>
      </c>
      <c r="DO6">
        <f t="shared" ref="DO6:DO8" si="29">LOG10(DM6)</f>
        <v>0</v>
      </c>
      <c r="DQ6">
        <v>1</v>
      </c>
      <c r="DR6">
        <v>40</v>
      </c>
      <c r="DS6">
        <f t="shared" ref="DS6:DS10" si="30">LOG10(DQ6)</f>
        <v>0</v>
      </c>
      <c r="DU6">
        <v>1</v>
      </c>
      <c r="DV6">
        <v>40</v>
      </c>
      <c r="DW6">
        <f t="shared" ref="DW6:DW10" si="31">LOG10(DU6)</f>
        <v>0</v>
      </c>
      <c r="DY6">
        <v>1</v>
      </c>
      <c r="DZ6">
        <v>40</v>
      </c>
      <c r="EA6">
        <f t="shared" ref="EA6:EA10" si="32">LOG10(DY6)</f>
        <v>0</v>
      </c>
      <c r="EC6">
        <v>1</v>
      </c>
      <c r="ED6">
        <v>40</v>
      </c>
      <c r="EE6">
        <f t="shared" ref="EE6:EE10" si="33">LOG10(EC6)</f>
        <v>0</v>
      </c>
      <c r="EG6">
        <v>1</v>
      </c>
      <c r="EH6">
        <v>40</v>
      </c>
      <c r="EI6">
        <f t="shared" ref="EI6:EI10" si="34">LOG10(EG6)</f>
        <v>0</v>
      </c>
      <c r="EK6">
        <v>1</v>
      </c>
      <c r="EL6">
        <v>40</v>
      </c>
      <c r="EM6">
        <f t="shared" ref="EM6:EM10" si="35">LOG10(EK6)</f>
        <v>0</v>
      </c>
      <c r="EO6">
        <v>1</v>
      </c>
      <c r="EP6">
        <v>40</v>
      </c>
      <c r="EQ6">
        <f t="shared" ref="EQ6:EQ10" si="36">LOG10(EO6)</f>
        <v>0</v>
      </c>
      <c r="ES6">
        <v>1</v>
      </c>
      <c r="ET6">
        <v>40</v>
      </c>
      <c r="EU6">
        <f t="shared" ref="EU6:EU10" si="37">LOG10(ES6)</f>
        <v>0</v>
      </c>
      <c r="EW6">
        <v>1</v>
      </c>
      <c r="EX6">
        <v>40</v>
      </c>
      <c r="EY6">
        <f t="shared" ref="EY6:EY10" si="38">LOG10(EW6)</f>
        <v>0</v>
      </c>
      <c r="FA6">
        <v>1</v>
      </c>
      <c r="FB6">
        <v>40</v>
      </c>
      <c r="FC6">
        <f t="shared" ref="FC6:FC10" si="39">LOG10(FA6)</f>
        <v>0</v>
      </c>
      <c r="FE6">
        <v>1</v>
      </c>
      <c r="FF6">
        <v>40</v>
      </c>
      <c r="FG6">
        <f t="shared" ref="FG6:FG10" si="40">LOG10(FE6)</f>
        <v>0</v>
      </c>
    </row>
    <row r="7" spans="1:166" x14ac:dyDescent="0.25">
      <c r="A7">
        <v>10</v>
      </c>
      <c r="B7">
        <v>20</v>
      </c>
      <c r="C7">
        <f t="shared" si="0"/>
        <v>1</v>
      </c>
      <c r="E7">
        <v>10</v>
      </c>
      <c r="F7">
        <v>20</v>
      </c>
      <c r="G7">
        <f t="shared" si="1"/>
        <v>1</v>
      </c>
      <c r="I7">
        <v>10</v>
      </c>
      <c r="J7">
        <v>20</v>
      </c>
      <c r="K7">
        <f t="shared" si="2"/>
        <v>1</v>
      </c>
      <c r="M7">
        <v>10</v>
      </c>
      <c r="N7">
        <v>20</v>
      </c>
      <c r="O7">
        <f t="shared" si="3"/>
        <v>1</v>
      </c>
      <c r="Q7">
        <v>10</v>
      </c>
      <c r="R7">
        <v>20</v>
      </c>
      <c r="S7">
        <f t="shared" si="4"/>
        <v>1</v>
      </c>
      <c r="U7">
        <v>10</v>
      </c>
      <c r="V7">
        <v>20</v>
      </c>
      <c r="W7">
        <f t="shared" si="5"/>
        <v>1</v>
      </c>
      <c r="Y7">
        <v>10</v>
      </c>
      <c r="Z7">
        <v>20</v>
      </c>
      <c r="AA7">
        <f t="shared" si="6"/>
        <v>1</v>
      </c>
      <c r="AC7">
        <v>10</v>
      </c>
      <c r="AD7">
        <v>20</v>
      </c>
      <c r="AE7">
        <f t="shared" si="7"/>
        <v>1</v>
      </c>
      <c r="AG7">
        <v>10</v>
      </c>
      <c r="AH7">
        <v>20</v>
      </c>
      <c r="AI7">
        <f t="shared" si="8"/>
        <v>1</v>
      </c>
      <c r="AK7">
        <v>10</v>
      </c>
      <c r="AL7">
        <v>20</v>
      </c>
      <c r="AM7">
        <f t="shared" si="9"/>
        <v>1</v>
      </c>
      <c r="AO7">
        <v>10</v>
      </c>
      <c r="AP7">
        <v>20</v>
      </c>
      <c r="AQ7">
        <f t="shared" si="10"/>
        <v>1</v>
      </c>
      <c r="AS7">
        <v>10</v>
      </c>
      <c r="AT7">
        <v>20</v>
      </c>
      <c r="AU7">
        <f t="shared" si="11"/>
        <v>1</v>
      </c>
      <c r="AW7">
        <v>10</v>
      </c>
      <c r="AX7">
        <v>20</v>
      </c>
      <c r="AY7">
        <f t="shared" si="12"/>
        <v>1</v>
      </c>
      <c r="BA7">
        <v>10</v>
      </c>
      <c r="BB7">
        <v>20</v>
      </c>
      <c r="BC7">
        <f t="shared" si="13"/>
        <v>1</v>
      </c>
      <c r="BE7">
        <v>10</v>
      </c>
      <c r="BF7">
        <v>20</v>
      </c>
      <c r="BG7">
        <f t="shared" si="14"/>
        <v>1</v>
      </c>
      <c r="BI7">
        <v>10</v>
      </c>
      <c r="BJ7">
        <v>20</v>
      </c>
      <c r="BK7">
        <f t="shared" si="15"/>
        <v>1</v>
      </c>
      <c r="BM7">
        <v>10</v>
      </c>
      <c r="BN7">
        <v>20</v>
      </c>
      <c r="BO7">
        <f t="shared" si="16"/>
        <v>1</v>
      </c>
      <c r="BQ7">
        <v>10</v>
      </c>
      <c r="BR7">
        <v>20</v>
      </c>
      <c r="BS7">
        <f t="shared" si="17"/>
        <v>1</v>
      </c>
      <c r="BU7">
        <v>10</v>
      </c>
      <c r="BV7">
        <v>20</v>
      </c>
      <c r="BW7">
        <f t="shared" si="18"/>
        <v>1</v>
      </c>
      <c r="BY7">
        <v>10</v>
      </c>
      <c r="BZ7">
        <v>20</v>
      </c>
      <c r="CA7">
        <f t="shared" si="19"/>
        <v>1</v>
      </c>
      <c r="CC7">
        <v>10</v>
      </c>
      <c r="CD7">
        <v>20</v>
      </c>
      <c r="CE7">
        <f t="shared" si="20"/>
        <v>1</v>
      </c>
      <c r="CG7">
        <v>10</v>
      </c>
      <c r="CH7">
        <v>20</v>
      </c>
      <c r="CI7">
        <f t="shared" si="21"/>
        <v>1</v>
      </c>
      <c r="CK7">
        <v>10</v>
      </c>
      <c r="CL7">
        <v>20</v>
      </c>
      <c r="CM7">
        <f t="shared" si="22"/>
        <v>1</v>
      </c>
      <c r="CO7">
        <v>10</v>
      </c>
      <c r="CP7">
        <v>20</v>
      </c>
      <c r="CQ7">
        <f t="shared" si="23"/>
        <v>1</v>
      </c>
      <c r="CS7">
        <v>10</v>
      </c>
      <c r="CT7">
        <v>20</v>
      </c>
      <c r="CU7">
        <f t="shared" si="24"/>
        <v>1</v>
      </c>
      <c r="CW7">
        <v>10</v>
      </c>
      <c r="CX7">
        <v>20</v>
      </c>
      <c r="CY7">
        <f t="shared" si="25"/>
        <v>1</v>
      </c>
      <c r="DA7">
        <v>10</v>
      </c>
      <c r="DB7">
        <v>20</v>
      </c>
      <c r="DC7">
        <f t="shared" si="26"/>
        <v>1</v>
      </c>
      <c r="DE7">
        <v>10</v>
      </c>
      <c r="DF7">
        <v>20</v>
      </c>
      <c r="DG7">
        <f t="shared" si="27"/>
        <v>1</v>
      </c>
      <c r="DI7">
        <v>10</v>
      </c>
      <c r="DJ7">
        <v>20</v>
      </c>
      <c r="DK7">
        <f t="shared" si="28"/>
        <v>1</v>
      </c>
      <c r="DM7">
        <v>10</v>
      </c>
      <c r="DN7">
        <v>20</v>
      </c>
      <c r="DO7">
        <f t="shared" si="29"/>
        <v>1</v>
      </c>
      <c r="DQ7">
        <v>10</v>
      </c>
      <c r="DR7">
        <v>20</v>
      </c>
      <c r="DS7">
        <f t="shared" si="30"/>
        <v>1</v>
      </c>
      <c r="DU7">
        <v>10</v>
      </c>
      <c r="DV7">
        <v>20</v>
      </c>
      <c r="DW7">
        <f t="shared" si="31"/>
        <v>1</v>
      </c>
      <c r="DY7">
        <v>10</v>
      </c>
      <c r="DZ7">
        <v>20</v>
      </c>
      <c r="EA7">
        <f t="shared" si="32"/>
        <v>1</v>
      </c>
      <c r="EC7">
        <v>10</v>
      </c>
      <c r="ED7">
        <v>20</v>
      </c>
      <c r="EE7">
        <f t="shared" si="33"/>
        <v>1</v>
      </c>
      <c r="EG7">
        <v>10</v>
      </c>
      <c r="EH7">
        <v>20</v>
      </c>
      <c r="EI7">
        <f t="shared" si="34"/>
        <v>1</v>
      </c>
      <c r="EK7">
        <v>10</v>
      </c>
      <c r="EL7">
        <v>20</v>
      </c>
      <c r="EM7">
        <f t="shared" si="35"/>
        <v>1</v>
      </c>
      <c r="EO7">
        <v>10</v>
      </c>
      <c r="EP7">
        <v>20</v>
      </c>
      <c r="EQ7">
        <f t="shared" si="36"/>
        <v>1</v>
      </c>
      <c r="ES7">
        <v>10</v>
      </c>
      <c r="ET7">
        <v>20</v>
      </c>
      <c r="EU7">
        <f t="shared" si="37"/>
        <v>1</v>
      </c>
      <c r="EW7">
        <v>10</v>
      </c>
      <c r="EX7">
        <v>20</v>
      </c>
      <c r="EY7">
        <f t="shared" si="38"/>
        <v>1</v>
      </c>
      <c r="FA7">
        <v>10</v>
      </c>
      <c r="FB7">
        <v>20</v>
      </c>
      <c r="FC7">
        <f t="shared" si="39"/>
        <v>1</v>
      </c>
      <c r="FE7">
        <v>10</v>
      </c>
      <c r="FF7">
        <v>20</v>
      </c>
      <c r="FG7">
        <f t="shared" si="40"/>
        <v>1</v>
      </c>
    </row>
    <row r="8" spans="1:166" x14ac:dyDescent="0.25">
      <c r="A8">
        <v>100</v>
      </c>
      <c r="B8">
        <v>20</v>
      </c>
      <c r="C8">
        <f t="shared" si="0"/>
        <v>2</v>
      </c>
      <c r="E8">
        <v>100</v>
      </c>
      <c r="F8">
        <v>20</v>
      </c>
      <c r="G8">
        <f t="shared" si="1"/>
        <v>2</v>
      </c>
      <c r="I8">
        <v>100</v>
      </c>
      <c r="J8">
        <v>20</v>
      </c>
      <c r="K8">
        <f t="shared" si="2"/>
        <v>2</v>
      </c>
      <c r="M8">
        <v>100</v>
      </c>
      <c r="N8">
        <v>20</v>
      </c>
      <c r="O8">
        <f t="shared" si="3"/>
        <v>2</v>
      </c>
      <c r="Q8">
        <v>100</v>
      </c>
      <c r="R8">
        <v>20</v>
      </c>
      <c r="S8">
        <f t="shared" si="4"/>
        <v>2</v>
      </c>
      <c r="U8">
        <v>100</v>
      </c>
      <c r="V8">
        <v>20</v>
      </c>
      <c r="W8">
        <f t="shared" si="5"/>
        <v>2</v>
      </c>
      <c r="Y8">
        <v>100</v>
      </c>
      <c r="Z8">
        <v>20</v>
      </c>
      <c r="AA8">
        <f t="shared" si="6"/>
        <v>2</v>
      </c>
      <c r="AC8">
        <v>100</v>
      </c>
      <c r="AD8">
        <v>20</v>
      </c>
      <c r="AE8">
        <f t="shared" si="7"/>
        <v>2</v>
      </c>
      <c r="AG8">
        <v>100</v>
      </c>
      <c r="AH8">
        <v>20</v>
      </c>
      <c r="AI8">
        <f t="shared" si="8"/>
        <v>2</v>
      </c>
      <c r="AK8">
        <v>100</v>
      </c>
      <c r="AL8">
        <v>20</v>
      </c>
      <c r="AM8">
        <f t="shared" si="9"/>
        <v>2</v>
      </c>
      <c r="AO8">
        <v>100</v>
      </c>
      <c r="AP8">
        <v>20</v>
      </c>
      <c r="AQ8">
        <f t="shared" si="10"/>
        <v>2</v>
      </c>
      <c r="AS8">
        <v>100</v>
      </c>
      <c r="AT8">
        <v>20</v>
      </c>
      <c r="AU8">
        <f t="shared" si="11"/>
        <v>2</v>
      </c>
      <c r="AW8">
        <v>100</v>
      </c>
      <c r="AX8">
        <v>20</v>
      </c>
      <c r="AY8">
        <f t="shared" si="12"/>
        <v>2</v>
      </c>
      <c r="BA8">
        <v>100</v>
      </c>
      <c r="BB8">
        <v>20</v>
      </c>
      <c r="BC8">
        <f t="shared" si="13"/>
        <v>2</v>
      </c>
      <c r="BE8">
        <v>100</v>
      </c>
      <c r="BF8">
        <v>20</v>
      </c>
      <c r="BG8">
        <f t="shared" si="14"/>
        <v>2</v>
      </c>
      <c r="BI8">
        <v>100</v>
      </c>
      <c r="BJ8">
        <v>20</v>
      </c>
      <c r="BK8">
        <f t="shared" si="15"/>
        <v>2</v>
      </c>
      <c r="BM8">
        <v>100</v>
      </c>
      <c r="BN8">
        <v>20</v>
      </c>
      <c r="BO8">
        <f t="shared" si="16"/>
        <v>2</v>
      </c>
      <c r="BQ8">
        <v>100</v>
      </c>
      <c r="BR8">
        <v>20</v>
      </c>
      <c r="BS8">
        <f t="shared" si="17"/>
        <v>2</v>
      </c>
      <c r="BU8">
        <v>100</v>
      </c>
      <c r="BV8">
        <v>20</v>
      </c>
      <c r="BW8">
        <f t="shared" si="18"/>
        <v>2</v>
      </c>
      <c r="BY8">
        <v>100</v>
      </c>
      <c r="BZ8">
        <v>20</v>
      </c>
      <c r="CA8">
        <f t="shared" si="19"/>
        <v>2</v>
      </c>
      <c r="CC8">
        <v>100</v>
      </c>
      <c r="CD8">
        <v>20</v>
      </c>
      <c r="CE8">
        <f t="shared" si="20"/>
        <v>2</v>
      </c>
      <c r="CG8">
        <v>100</v>
      </c>
      <c r="CH8">
        <v>20</v>
      </c>
      <c r="CI8">
        <f t="shared" si="21"/>
        <v>2</v>
      </c>
      <c r="CK8">
        <v>30.0001</v>
      </c>
      <c r="CL8">
        <v>20</v>
      </c>
      <c r="CM8">
        <f t="shared" si="22"/>
        <v>1.4771227023655227</v>
      </c>
      <c r="CO8">
        <v>30.0001</v>
      </c>
      <c r="CP8">
        <v>20</v>
      </c>
      <c r="CQ8">
        <f t="shared" si="23"/>
        <v>1.4771227023655227</v>
      </c>
      <c r="CS8">
        <v>30.0001</v>
      </c>
      <c r="CT8">
        <v>20</v>
      </c>
      <c r="CU8">
        <f t="shared" si="24"/>
        <v>1.4771227023655227</v>
      </c>
      <c r="CW8">
        <v>30.0001</v>
      </c>
      <c r="CX8">
        <v>20</v>
      </c>
      <c r="CY8">
        <f t="shared" si="25"/>
        <v>1.4771227023655227</v>
      </c>
      <c r="DA8">
        <v>30.0001</v>
      </c>
      <c r="DB8">
        <v>20</v>
      </c>
      <c r="DC8">
        <f t="shared" si="26"/>
        <v>1.4771227023655227</v>
      </c>
      <c r="DE8">
        <v>30.0001</v>
      </c>
      <c r="DF8">
        <v>20</v>
      </c>
      <c r="DG8">
        <f t="shared" si="27"/>
        <v>1.4771227023655227</v>
      </c>
      <c r="DI8">
        <v>30.0001</v>
      </c>
      <c r="DJ8">
        <v>20</v>
      </c>
      <c r="DK8">
        <f t="shared" si="28"/>
        <v>1.4771227023655227</v>
      </c>
      <c r="DM8">
        <v>30.0001</v>
      </c>
      <c r="DN8">
        <v>20</v>
      </c>
      <c r="DO8">
        <f t="shared" si="29"/>
        <v>1.4771227023655227</v>
      </c>
      <c r="DQ8">
        <v>100</v>
      </c>
      <c r="DR8">
        <v>20</v>
      </c>
      <c r="DS8">
        <f t="shared" si="30"/>
        <v>2</v>
      </c>
      <c r="DU8">
        <v>100</v>
      </c>
      <c r="DV8">
        <v>20</v>
      </c>
      <c r="DW8">
        <f t="shared" si="31"/>
        <v>2</v>
      </c>
      <c r="DY8">
        <v>100</v>
      </c>
      <c r="DZ8">
        <v>20</v>
      </c>
      <c r="EA8">
        <f t="shared" si="32"/>
        <v>2</v>
      </c>
      <c r="EC8">
        <v>100</v>
      </c>
      <c r="ED8">
        <v>20</v>
      </c>
      <c r="EE8">
        <f t="shared" si="33"/>
        <v>2</v>
      </c>
      <c r="EG8">
        <v>100</v>
      </c>
      <c r="EH8">
        <v>20</v>
      </c>
      <c r="EI8">
        <f t="shared" si="34"/>
        <v>2</v>
      </c>
      <c r="EK8">
        <v>100</v>
      </c>
      <c r="EL8">
        <v>20</v>
      </c>
      <c r="EM8">
        <f t="shared" si="35"/>
        <v>2</v>
      </c>
      <c r="EO8">
        <v>100</v>
      </c>
      <c r="EP8">
        <v>20</v>
      </c>
      <c r="EQ8">
        <f t="shared" si="36"/>
        <v>2</v>
      </c>
      <c r="ES8">
        <v>100</v>
      </c>
      <c r="ET8">
        <v>20</v>
      </c>
      <c r="EU8">
        <f t="shared" si="37"/>
        <v>2</v>
      </c>
      <c r="EW8">
        <v>100</v>
      </c>
      <c r="EX8">
        <v>20</v>
      </c>
      <c r="EY8">
        <f t="shared" si="38"/>
        <v>2</v>
      </c>
      <c r="FA8">
        <v>100</v>
      </c>
      <c r="FB8">
        <v>20</v>
      </c>
      <c r="FC8">
        <f t="shared" si="39"/>
        <v>2</v>
      </c>
      <c r="FE8">
        <v>100</v>
      </c>
      <c r="FF8">
        <v>20</v>
      </c>
      <c r="FG8">
        <f t="shared" si="40"/>
        <v>2</v>
      </c>
    </row>
    <row r="9" spans="1:166" x14ac:dyDescent="0.25">
      <c r="A9">
        <v>1000</v>
      </c>
      <c r="B9">
        <v>40</v>
      </c>
      <c r="C9">
        <f t="shared" si="0"/>
        <v>3</v>
      </c>
      <c r="E9">
        <v>1000</v>
      </c>
      <c r="F9">
        <v>40</v>
      </c>
      <c r="G9">
        <f t="shared" si="1"/>
        <v>3</v>
      </c>
      <c r="I9">
        <v>1000</v>
      </c>
      <c r="J9">
        <v>40</v>
      </c>
      <c r="K9">
        <f t="shared" si="2"/>
        <v>3</v>
      </c>
      <c r="M9">
        <v>1000</v>
      </c>
      <c r="N9">
        <v>40</v>
      </c>
      <c r="O9">
        <f t="shared" si="3"/>
        <v>3</v>
      </c>
      <c r="Q9">
        <v>1000</v>
      </c>
      <c r="R9">
        <v>40</v>
      </c>
      <c r="S9">
        <f t="shared" si="4"/>
        <v>3</v>
      </c>
      <c r="U9">
        <v>1000</v>
      </c>
      <c r="V9">
        <v>40</v>
      </c>
      <c r="W9">
        <f t="shared" si="5"/>
        <v>3</v>
      </c>
      <c r="Y9">
        <v>1000</v>
      </c>
      <c r="Z9">
        <v>40</v>
      </c>
      <c r="AA9">
        <f t="shared" si="6"/>
        <v>3</v>
      </c>
      <c r="AC9">
        <v>1000</v>
      </c>
      <c r="AD9">
        <v>40</v>
      </c>
      <c r="AE9">
        <f t="shared" si="7"/>
        <v>3</v>
      </c>
      <c r="AG9">
        <v>1000</v>
      </c>
      <c r="AH9">
        <v>40</v>
      </c>
      <c r="AI9">
        <f t="shared" si="8"/>
        <v>3</v>
      </c>
      <c r="AK9">
        <v>1000</v>
      </c>
      <c r="AL9">
        <v>40</v>
      </c>
      <c r="AM9">
        <f t="shared" si="9"/>
        <v>3</v>
      </c>
      <c r="AO9">
        <v>1000</v>
      </c>
      <c r="AP9">
        <v>40</v>
      </c>
      <c r="AQ9">
        <f t="shared" si="10"/>
        <v>3</v>
      </c>
      <c r="AS9">
        <v>1000</v>
      </c>
      <c r="AT9">
        <v>40</v>
      </c>
      <c r="AU9">
        <f t="shared" si="11"/>
        <v>3</v>
      </c>
      <c r="AW9">
        <v>1000</v>
      </c>
      <c r="AX9">
        <v>40</v>
      </c>
      <c r="AY9">
        <f t="shared" si="12"/>
        <v>3</v>
      </c>
      <c r="BA9">
        <v>1000</v>
      </c>
      <c r="BB9">
        <v>40</v>
      </c>
      <c r="BC9">
        <f t="shared" si="13"/>
        <v>3</v>
      </c>
      <c r="BE9">
        <v>1000</v>
      </c>
      <c r="BF9">
        <v>40</v>
      </c>
      <c r="BG9">
        <f t="shared" si="14"/>
        <v>3</v>
      </c>
      <c r="BI9">
        <v>1000</v>
      </c>
      <c r="BJ9">
        <v>40</v>
      </c>
      <c r="BK9">
        <f t="shared" si="15"/>
        <v>3</v>
      </c>
      <c r="BM9">
        <v>1000</v>
      </c>
      <c r="BN9">
        <v>40</v>
      </c>
      <c r="BO9">
        <f t="shared" si="16"/>
        <v>3</v>
      </c>
      <c r="BQ9">
        <v>1000</v>
      </c>
      <c r="BR9">
        <v>40</v>
      </c>
      <c r="BS9">
        <f t="shared" si="17"/>
        <v>3</v>
      </c>
      <c r="BU9">
        <v>1000</v>
      </c>
      <c r="BV9">
        <v>40</v>
      </c>
      <c r="BW9">
        <f t="shared" si="18"/>
        <v>3</v>
      </c>
      <c r="BY9">
        <v>1000</v>
      </c>
      <c r="BZ9">
        <v>40</v>
      </c>
      <c r="CA9">
        <f t="shared" si="19"/>
        <v>3</v>
      </c>
      <c r="CC9">
        <v>1000</v>
      </c>
      <c r="CD9">
        <v>40</v>
      </c>
      <c r="CE9">
        <f t="shared" si="20"/>
        <v>3</v>
      </c>
      <c r="CG9">
        <v>1000</v>
      </c>
      <c r="CH9">
        <v>40</v>
      </c>
      <c r="CI9">
        <f t="shared" si="21"/>
        <v>3</v>
      </c>
      <c r="DQ9">
        <v>1000</v>
      </c>
      <c r="DR9">
        <v>40</v>
      </c>
      <c r="DS9">
        <f t="shared" si="30"/>
        <v>3</v>
      </c>
      <c r="DU9">
        <v>1000</v>
      </c>
      <c r="DV9">
        <v>40</v>
      </c>
      <c r="DW9">
        <f t="shared" si="31"/>
        <v>3</v>
      </c>
      <c r="DY9">
        <v>1000</v>
      </c>
      <c r="DZ9">
        <v>40</v>
      </c>
      <c r="EA9">
        <f t="shared" si="32"/>
        <v>3</v>
      </c>
      <c r="EC9">
        <v>1000</v>
      </c>
      <c r="ED9">
        <v>40</v>
      </c>
      <c r="EE9">
        <f t="shared" si="33"/>
        <v>3</v>
      </c>
      <c r="EG9">
        <v>1000</v>
      </c>
      <c r="EH9">
        <v>40</v>
      </c>
      <c r="EI9">
        <f t="shared" si="34"/>
        <v>3</v>
      </c>
      <c r="EK9">
        <v>1000</v>
      </c>
      <c r="EL9">
        <v>40</v>
      </c>
      <c r="EM9">
        <f t="shared" si="35"/>
        <v>3</v>
      </c>
      <c r="EO9">
        <v>1000</v>
      </c>
      <c r="EP9">
        <v>40</v>
      </c>
      <c r="EQ9">
        <f t="shared" si="36"/>
        <v>3</v>
      </c>
      <c r="ES9">
        <v>1000</v>
      </c>
      <c r="ET9">
        <v>40</v>
      </c>
      <c r="EU9">
        <f t="shared" si="37"/>
        <v>3</v>
      </c>
      <c r="EW9">
        <v>1000</v>
      </c>
      <c r="EX9">
        <v>40</v>
      </c>
      <c r="EY9">
        <f t="shared" si="38"/>
        <v>3</v>
      </c>
      <c r="FA9">
        <v>1000</v>
      </c>
      <c r="FB9">
        <v>40</v>
      </c>
      <c r="FC9">
        <f t="shared" si="39"/>
        <v>3</v>
      </c>
      <c r="FE9">
        <v>1000</v>
      </c>
      <c r="FF9">
        <v>40</v>
      </c>
      <c r="FG9">
        <f t="shared" si="40"/>
        <v>3</v>
      </c>
    </row>
    <row r="10" spans="1:166" x14ac:dyDescent="0.25">
      <c r="A10">
        <v>10000.001</v>
      </c>
      <c r="B10">
        <v>40</v>
      </c>
      <c r="C10">
        <f t="shared" si="0"/>
        <v>4.0000000434294458</v>
      </c>
      <c r="E10">
        <v>10000.001</v>
      </c>
      <c r="F10">
        <v>40</v>
      </c>
      <c r="G10">
        <f t="shared" si="1"/>
        <v>4.0000000434294458</v>
      </c>
      <c r="I10">
        <v>10000.001</v>
      </c>
      <c r="J10">
        <v>40</v>
      </c>
      <c r="K10">
        <f t="shared" si="2"/>
        <v>4.0000000434294458</v>
      </c>
      <c r="M10">
        <v>10000.001</v>
      </c>
      <c r="N10">
        <v>40</v>
      </c>
      <c r="O10">
        <f t="shared" si="3"/>
        <v>4.0000000434294458</v>
      </c>
      <c r="Q10">
        <v>10000.001</v>
      </c>
      <c r="R10">
        <v>40</v>
      </c>
      <c r="S10">
        <f t="shared" si="4"/>
        <v>4.0000000434294458</v>
      </c>
      <c r="U10">
        <v>10000.001</v>
      </c>
      <c r="V10">
        <v>40</v>
      </c>
      <c r="W10">
        <f t="shared" si="5"/>
        <v>4.0000000434294458</v>
      </c>
      <c r="Y10">
        <v>10000.001</v>
      </c>
      <c r="Z10">
        <v>40</v>
      </c>
      <c r="AA10">
        <f t="shared" si="6"/>
        <v>4.0000000434294458</v>
      </c>
      <c r="AC10">
        <v>10000.001</v>
      </c>
      <c r="AD10">
        <v>40</v>
      </c>
      <c r="AE10">
        <f t="shared" si="7"/>
        <v>4.0000000434294458</v>
      </c>
      <c r="AG10">
        <v>10000.001</v>
      </c>
      <c r="AH10">
        <v>40</v>
      </c>
      <c r="AI10">
        <f t="shared" si="8"/>
        <v>4.0000000434294458</v>
      </c>
      <c r="AK10">
        <v>10000.001</v>
      </c>
      <c r="AL10">
        <v>40</v>
      </c>
      <c r="AM10">
        <f t="shared" si="9"/>
        <v>4.0000000434294458</v>
      </c>
      <c r="AO10">
        <v>10000.001</v>
      </c>
      <c r="AP10">
        <v>40</v>
      </c>
      <c r="AQ10">
        <f t="shared" si="10"/>
        <v>4.0000000434294458</v>
      </c>
      <c r="AS10">
        <v>10000.001</v>
      </c>
      <c r="AT10">
        <v>40</v>
      </c>
      <c r="AU10">
        <f t="shared" si="11"/>
        <v>4.0000000434294458</v>
      </c>
      <c r="AW10">
        <v>10000.001</v>
      </c>
      <c r="AX10">
        <v>40</v>
      </c>
      <c r="AY10">
        <f t="shared" si="12"/>
        <v>4.0000000434294458</v>
      </c>
      <c r="BA10">
        <v>10000.001</v>
      </c>
      <c r="BB10">
        <v>40</v>
      </c>
      <c r="BC10">
        <f t="shared" si="13"/>
        <v>4.0000000434294458</v>
      </c>
      <c r="BE10">
        <v>10000.001</v>
      </c>
      <c r="BF10">
        <v>40</v>
      </c>
      <c r="BG10">
        <f t="shared" si="14"/>
        <v>4.0000000434294458</v>
      </c>
      <c r="BI10">
        <v>10000.001</v>
      </c>
      <c r="BJ10">
        <v>40</v>
      </c>
      <c r="BK10">
        <f t="shared" si="15"/>
        <v>4.0000000434294458</v>
      </c>
      <c r="BM10">
        <v>10000.001</v>
      </c>
      <c r="BN10">
        <v>40</v>
      </c>
      <c r="BO10">
        <f t="shared" si="16"/>
        <v>4.0000000434294458</v>
      </c>
      <c r="BQ10">
        <v>10000.001</v>
      </c>
      <c r="BR10">
        <v>40</v>
      </c>
      <c r="BS10">
        <f t="shared" si="17"/>
        <v>4.0000000434294458</v>
      </c>
      <c r="BU10">
        <v>10000.001</v>
      </c>
      <c r="BV10">
        <v>40</v>
      </c>
      <c r="BW10">
        <f t="shared" si="18"/>
        <v>4.0000000434294458</v>
      </c>
      <c r="BY10">
        <v>10000.001</v>
      </c>
      <c r="BZ10">
        <v>40</v>
      </c>
      <c r="CA10">
        <f t="shared" si="19"/>
        <v>4.0000000434294458</v>
      </c>
      <c r="CC10">
        <v>10000.001</v>
      </c>
      <c r="CD10">
        <v>40</v>
      </c>
      <c r="CE10">
        <f t="shared" si="20"/>
        <v>4.0000000434294458</v>
      </c>
      <c r="CG10">
        <v>10000.001</v>
      </c>
      <c r="CH10">
        <v>40</v>
      </c>
      <c r="CI10">
        <f t="shared" si="21"/>
        <v>4.0000000434294458</v>
      </c>
      <c r="DQ10">
        <v>10000.001</v>
      </c>
      <c r="DR10">
        <v>40</v>
      </c>
      <c r="DS10">
        <f t="shared" si="30"/>
        <v>4.0000000434294458</v>
      </c>
      <c r="DU10">
        <v>10000.001</v>
      </c>
      <c r="DV10">
        <v>40</v>
      </c>
      <c r="DW10">
        <f t="shared" si="31"/>
        <v>4.0000000434294458</v>
      </c>
      <c r="DY10">
        <v>10000.001</v>
      </c>
      <c r="DZ10">
        <v>40</v>
      </c>
      <c r="EA10">
        <f t="shared" si="32"/>
        <v>4.0000000434294458</v>
      </c>
      <c r="EC10">
        <v>10000.001</v>
      </c>
      <c r="ED10">
        <v>40</v>
      </c>
      <c r="EE10">
        <f t="shared" si="33"/>
        <v>4.0000000434294458</v>
      </c>
      <c r="EG10">
        <v>10000.001</v>
      </c>
      <c r="EH10">
        <v>40</v>
      </c>
      <c r="EI10">
        <f t="shared" si="34"/>
        <v>4.0000000434294458</v>
      </c>
      <c r="EK10">
        <v>10000.001</v>
      </c>
      <c r="EL10">
        <v>40</v>
      </c>
      <c r="EM10">
        <f t="shared" si="35"/>
        <v>4.0000000434294458</v>
      </c>
      <c r="EO10">
        <v>10000.001</v>
      </c>
      <c r="EP10">
        <v>40</v>
      </c>
      <c r="EQ10">
        <f t="shared" si="36"/>
        <v>4.0000000434294458</v>
      </c>
      <c r="ES10">
        <v>10000.001</v>
      </c>
      <c r="ET10">
        <v>40</v>
      </c>
      <c r="EU10">
        <f t="shared" si="37"/>
        <v>4.0000000434294458</v>
      </c>
      <c r="EW10">
        <v>10000.001</v>
      </c>
      <c r="EX10">
        <v>40</v>
      </c>
      <c r="EY10">
        <f t="shared" si="38"/>
        <v>4.0000000434294458</v>
      </c>
      <c r="FA10">
        <v>10000.001</v>
      </c>
      <c r="FB10">
        <v>40</v>
      </c>
      <c r="FC10">
        <f t="shared" si="39"/>
        <v>4.0000000434294458</v>
      </c>
      <c r="FE10">
        <v>10000.001</v>
      </c>
      <c r="FF10">
        <v>40</v>
      </c>
      <c r="FG10">
        <f t="shared" si="40"/>
        <v>4.0000000434294458</v>
      </c>
    </row>
    <row r="15" spans="1:166" x14ac:dyDescent="0.25">
      <c r="E15" s="1"/>
      <c r="I15" s="1"/>
      <c r="M15" s="1"/>
      <c r="Q15" s="1"/>
    </row>
    <row r="16" spans="1:166" x14ac:dyDescent="0.25">
      <c r="E16" s="1"/>
      <c r="I16" s="1"/>
      <c r="J16" s="1"/>
      <c r="K16" s="1"/>
      <c r="M16" s="1"/>
      <c r="N16" s="1"/>
      <c r="O16" s="1"/>
      <c r="Q16" s="1"/>
      <c r="R16" s="1"/>
      <c r="S16" s="1"/>
    </row>
    <row r="17" spans="5:19" x14ac:dyDescent="0.25">
      <c r="E17" s="1"/>
      <c r="F17" s="1"/>
      <c r="G17" s="1"/>
      <c r="I17" s="1"/>
      <c r="J17" s="1"/>
      <c r="K17" s="1"/>
      <c r="M17" s="1"/>
      <c r="N17" s="1"/>
      <c r="O17" s="1"/>
      <c r="Q17" s="1"/>
      <c r="R17" s="1"/>
      <c r="S17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C78"/>
  <sheetViews>
    <sheetView workbookViewId="0">
      <selection activeCell="D26" sqref="D26"/>
    </sheetView>
  </sheetViews>
  <sheetFormatPr defaultRowHeight="13.2" x14ac:dyDescent="0.25"/>
  <cols>
    <col min="1" max="1" width="14.109375" style="40" customWidth="1"/>
    <col min="2" max="3" width="10.77734375" style="42" customWidth="1"/>
    <col min="4" max="4" width="10.77734375" customWidth="1"/>
    <col min="5" max="5" width="10.77734375" style="40" customWidth="1"/>
    <col min="6" max="7" width="10.77734375" style="42" customWidth="1"/>
    <col min="8" max="9" width="10.77734375" customWidth="1"/>
    <col min="10" max="11" width="10.77734375" style="42" customWidth="1"/>
    <col min="12" max="12" width="10.77734375" customWidth="1"/>
    <col min="13" max="13" width="10.77734375" style="40" customWidth="1"/>
    <col min="14" max="15" width="10.77734375" style="42" customWidth="1"/>
    <col min="16" max="16" width="10.77734375" customWidth="1"/>
    <col min="17" max="19" width="10.77734375" style="42" customWidth="1"/>
    <col min="20" max="20" width="10.77734375" customWidth="1"/>
    <col min="21" max="21" width="10.77734375" style="40" customWidth="1"/>
    <col min="22" max="23" width="10.77734375" style="42" customWidth="1"/>
    <col min="24" max="55" width="10.77734375" customWidth="1"/>
  </cols>
  <sheetData>
    <row r="1" spans="1:55" x14ac:dyDescent="0.25">
      <c r="A1" s="39" t="s">
        <v>82</v>
      </c>
      <c r="B1" s="41" t="s">
        <v>81</v>
      </c>
      <c r="C1" s="41"/>
      <c r="E1" s="39" t="s">
        <v>84</v>
      </c>
      <c r="F1" s="41" t="s">
        <v>81</v>
      </c>
      <c r="G1" s="41"/>
      <c r="I1" s="39" t="s">
        <v>85</v>
      </c>
      <c r="J1" s="41" t="s">
        <v>81</v>
      </c>
      <c r="K1" s="41"/>
      <c r="M1" s="39" t="s">
        <v>87</v>
      </c>
      <c r="N1" s="41" t="s">
        <v>50</v>
      </c>
      <c r="O1" s="41"/>
      <c r="Q1" s="41" t="s">
        <v>89</v>
      </c>
      <c r="R1" s="41" t="s">
        <v>50</v>
      </c>
      <c r="S1" s="41"/>
      <c r="U1" s="39" t="s">
        <v>92</v>
      </c>
      <c r="V1" s="41" t="s">
        <v>50</v>
      </c>
      <c r="Y1" s="39" t="s">
        <v>93</v>
      </c>
      <c r="Z1" s="41" t="s">
        <v>50</v>
      </c>
      <c r="AA1" s="42"/>
      <c r="AC1" s="39" t="s">
        <v>95</v>
      </c>
      <c r="AD1" s="41" t="s">
        <v>97</v>
      </c>
      <c r="AE1" s="42"/>
      <c r="AG1" s="39" t="s">
        <v>98</v>
      </c>
      <c r="AH1" s="41" t="s">
        <v>97</v>
      </c>
      <c r="AI1" s="42"/>
      <c r="AK1" s="1" t="s">
        <v>100</v>
      </c>
      <c r="AL1" s="39"/>
      <c r="AO1" s="1" t="s">
        <v>101</v>
      </c>
      <c r="AP1" s="39"/>
      <c r="AS1" s="1" t="s">
        <v>102</v>
      </c>
      <c r="AT1" s="39"/>
      <c r="AW1" s="1" t="s">
        <v>103</v>
      </c>
      <c r="AX1" s="39"/>
      <c r="BA1" s="1" t="s">
        <v>65</v>
      </c>
      <c r="BB1" s="39" t="s">
        <v>64</v>
      </c>
    </row>
    <row r="2" spans="1:55" x14ac:dyDescent="0.25">
      <c r="A2" s="39" t="s">
        <v>83</v>
      </c>
      <c r="B2" s="41" t="s">
        <v>55</v>
      </c>
      <c r="C2" s="41"/>
      <c r="E2" s="39" t="s">
        <v>83</v>
      </c>
      <c r="F2" s="41" t="s">
        <v>55</v>
      </c>
      <c r="G2" s="41"/>
      <c r="I2" s="39" t="s">
        <v>83</v>
      </c>
      <c r="J2" s="41" t="s">
        <v>55</v>
      </c>
      <c r="K2" s="41"/>
      <c r="M2" s="39" t="s">
        <v>88</v>
      </c>
      <c r="N2" s="41" t="s">
        <v>51</v>
      </c>
      <c r="O2" s="41"/>
      <c r="Q2" s="41" t="s">
        <v>90</v>
      </c>
      <c r="R2" s="41" t="s">
        <v>51</v>
      </c>
      <c r="S2" s="41"/>
      <c r="U2" s="39" t="s">
        <v>91</v>
      </c>
      <c r="V2" s="41" t="s">
        <v>51</v>
      </c>
      <c r="W2" s="41"/>
      <c r="Y2" s="39" t="s">
        <v>94</v>
      </c>
      <c r="Z2" s="41" t="s">
        <v>51</v>
      </c>
      <c r="AA2" s="41"/>
      <c r="AC2" s="39" t="s">
        <v>96</v>
      </c>
      <c r="AD2" s="41" t="s">
        <v>51</v>
      </c>
      <c r="AE2" s="41"/>
      <c r="AG2" s="39" t="s">
        <v>99</v>
      </c>
      <c r="AH2" s="41" t="s">
        <v>51</v>
      </c>
      <c r="AI2" s="41"/>
      <c r="AK2" s="39" t="s">
        <v>112</v>
      </c>
      <c r="AL2" s="41" t="s">
        <v>108</v>
      </c>
      <c r="AO2" s="39" t="s">
        <v>112</v>
      </c>
      <c r="AP2" s="41" t="s">
        <v>108</v>
      </c>
      <c r="AS2" s="39" t="s">
        <v>112</v>
      </c>
      <c r="AT2" s="41" t="s">
        <v>108</v>
      </c>
      <c r="AW2" s="39" t="s">
        <v>112</v>
      </c>
      <c r="AX2" s="41" t="s">
        <v>108</v>
      </c>
      <c r="BA2" s="39" t="s">
        <v>64</v>
      </c>
      <c r="BB2" s="41" t="s">
        <v>51</v>
      </c>
    </row>
    <row r="3" spans="1:55" x14ac:dyDescent="0.25">
      <c r="A3" s="39" t="s">
        <v>1</v>
      </c>
      <c r="B3" s="41" t="s">
        <v>52</v>
      </c>
      <c r="C3" s="41"/>
      <c r="E3" s="39" t="s">
        <v>1</v>
      </c>
      <c r="F3" s="41" t="s">
        <v>52</v>
      </c>
      <c r="G3" s="41"/>
      <c r="I3" s="39" t="s">
        <v>1</v>
      </c>
      <c r="J3" s="41" t="s">
        <v>52</v>
      </c>
      <c r="K3" s="41"/>
      <c r="M3" s="39" t="s">
        <v>1</v>
      </c>
      <c r="N3" s="41" t="s">
        <v>52</v>
      </c>
      <c r="O3" s="41"/>
      <c r="Q3" s="41" t="s">
        <v>1</v>
      </c>
      <c r="R3" s="41" t="s">
        <v>52</v>
      </c>
      <c r="S3" s="41"/>
      <c r="U3" s="39" t="s">
        <v>1</v>
      </c>
      <c r="V3" s="41" t="s">
        <v>52</v>
      </c>
      <c r="W3" s="41"/>
      <c r="Y3" s="39" t="s">
        <v>1</v>
      </c>
      <c r="Z3" s="41" t="s">
        <v>52</v>
      </c>
      <c r="AA3" s="41"/>
      <c r="AC3" s="39" t="s">
        <v>1</v>
      </c>
      <c r="AD3" s="41" t="s">
        <v>52</v>
      </c>
      <c r="AE3" s="41"/>
      <c r="AG3" s="39" t="s">
        <v>1</v>
      </c>
      <c r="AH3" s="41" t="s">
        <v>52</v>
      </c>
      <c r="AI3" s="41"/>
      <c r="AK3" s="39" t="s">
        <v>1</v>
      </c>
      <c r="AL3" s="41" t="s">
        <v>52</v>
      </c>
      <c r="AO3" s="39" t="s">
        <v>1</v>
      </c>
      <c r="AP3" s="41" t="s">
        <v>52</v>
      </c>
      <c r="AS3" s="39" t="s">
        <v>1</v>
      </c>
      <c r="AT3" s="41" t="s">
        <v>52</v>
      </c>
      <c r="AW3" s="39" t="s">
        <v>1</v>
      </c>
      <c r="AX3" s="41" t="s">
        <v>52</v>
      </c>
      <c r="BA3" s="39" t="s">
        <v>1</v>
      </c>
      <c r="BB3" s="41" t="s">
        <v>52</v>
      </c>
    </row>
    <row r="4" spans="1:55" x14ac:dyDescent="0.25">
      <c r="A4" s="39" t="s">
        <v>0</v>
      </c>
      <c r="B4" s="41" t="s">
        <v>26</v>
      </c>
      <c r="C4" s="41"/>
      <c r="E4" s="39" t="s">
        <v>0</v>
      </c>
      <c r="F4" s="41" t="s">
        <v>26</v>
      </c>
      <c r="G4" s="41"/>
      <c r="I4" s="39" t="s">
        <v>0</v>
      </c>
      <c r="J4" s="41" t="s">
        <v>26</v>
      </c>
      <c r="K4" s="41"/>
      <c r="M4" s="39" t="s">
        <v>0</v>
      </c>
      <c r="N4" s="41" t="s">
        <v>53</v>
      </c>
      <c r="O4" s="41"/>
      <c r="Q4" s="41" t="s">
        <v>0</v>
      </c>
      <c r="R4" s="41" t="s">
        <v>53</v>
      </c>
      <c r="S4" s="41"/>
      <c r="U4" s="39" t="s">
        <v>0</v>
      </c>
      <c r="V4" s="41" t="s">
        <v>53</v>
      </c>
      <c r="W4" s="41"/>
      <c r="Y4" s="39" t="s">
        <v>0</v>
      </c>
      <c r="Z4" s="41" t="s">
        <v>53</v>
      </c>
      <c r="AA4" s="41"/>
      <c r="AC4" s="39" t="s">
        <v>0</v>
      </c>
      <c r="AD4" s="41" t="s">
        <v>79</v>
      </c>
      <c r="AE4" s="41"/>
      <c r="AG4" s="39" t="s">
        <v>0</v>
      </c>
      <c r="AH4" s="41" t="s">
        <v>79</v>
      </c>
      <c r="AI4" s="41"/>
      <c r="AK4" s="39" t="s">
        <v>0</v>
      </c>
      <c r="AL4" s="41" t="s">
        <v>26</v>
      </c>
      <c r="AO4" s="39" t="s">
        <v>0</v>
      </c>
      <c r="AP4" s="41" t="s">
        <v>26</v>
      </c>
      <c r="AS4" s="39" t="s">
        <v>0</v>
      </c>
      <c r="AT4" s="41" t="s">
        <v>26</v>
      </c>
      <c r="AW4" s="39" t="s">
        <v>0</v>
      </c>
      <c r="AX4" s="41" t="s">
        <v>26</v>
      </c>
      <c r="BA4" s="39" t="s">
        <v>0</v>
      </c>
      <c r="BB4" s="41" t="s">
        <v>26</v>
      </c>
    </row>
    <row r="5" spans="1:55" x14ac:dyDescent="0.25">
      <c r="B5" s="39" t="s">
        <v>184</v>
      </c>
      <c r="D5" s="42"/>
      <c r="F5" s="39" t="s">
        <v>84</v>
      </c>
      <c r="H5" s="42"/>
      <c r="I5" s="40"/>
      <c r="J5" s="39" t="s">
        <v>85</v>
      </c>
      <c r="L5" s="42"/>
      <c r="M5"/>
      <c r="N5" s="39" t="s">
        <v>29</v>
      </c>
      <c r="P5" s="42"/>
      <c r="Q5"/>
      <c r="R5" s="41" t="s">
        <v>42</v>
      </c>
      <c r="T5" s="42"/>
      <c r="U5"/>
      <c r="V5" s="39" t="s">
        <v>92</v>
      </c>
      <c r="X5" s="42"/>
      <c r="Z5" s="39" t="s">
        <v>93</v>
      </c>
      <c r="AA5" s="42"/>
      <c r="AB5" s="42"/>
      <c r="AD5" s="39" t="s">
        <v>95</v>
      </c>
      <c r="AE5" s="42"/>
      <c r="AF5" s="42"/>
      <c r="AH5" s="39" t="s">
        <v>98</v>
      </c>
      <c r="AI5" s="42"/>
      <c r="AJ5" s="42"/>
      <c r="AL5" s="1" t="s">
        <v>104</v>
      </c>
      <c r="AP5" s="1" t="s">
        <v>105</v>
      </c>
      <c r="AT5" s="1" t="s">
        <v>106</v>
      </c>
      <c r="AX5" s="1" t="s">
        <v>107</v>
      </c>
      <c r="BB5" s="1" t="s">
        <v>65</v>
      </c>
    </row>
    <row r="6" spans="1:55" x14ac:dyDescent="0.25">
      <c r="A6">
        <v>1E-4</v>
      </c>
      <c r="B6" s="42">
        <v>11.487214722317013</v>
      </c>
      <c r="C6" s="42">
        <f>LOG10(A6)</f>
        <v>-4</v>
      </c>
      <c r="E6" s="40">
        <v>1E-4</v>
      </c>
      <c r="F6" s="42">
        <v>44.036581418413235</v>
      </c>
      <c r="G6" s="42">
        <f>LOG10(E6)</f>
        <v>-4</v>
      </c>
      <c r="I6" s="40">
        <v>1E-4</v>
      </c>
      <c r="J6" s="57">
        <v>75.32907996455873</v>
      </c>
      <c r="K6" s="42">
        <f>LOG10(I6)</f>
        <v>-4</v>
      </c>
      <c r="M6">
        <v>1E-4</v>
      </c>
      <c r="N6">
        <v>28.9</v>
      </c>
      <c r="O6" s="42">
        <f>LOG10(M6)</f>
        <v>-4</v>
      </c>
      <c r="Q6" s="43">
        <v>30</v>
      </c>
      <c r="R6" s="37">
        <v>11.1929078920931</v>
      </c>
      <c r="S6" s="42">
        <f>LOG10(Q6)</f>
        <v>1.4771212547196624</v>
      </c>
      <c r="U6" s="42">
        <v>200</v>
      </c>
      <c r="V6" s="42">
        <v>10.951358938217201</v>
      </c>
      <c r="W6" s="42">
        <f>LOG10(U6)</f>
        <v>2.3010299956639813</v>
      </c>
      <c r="Y6" s="59">
        <v>1000.0001999999999</v>
      </c>
      <c r="Z6" s="42">
        <v>22.6635905651762</v>
      </c>
      <c r="AA6" s="42">
        <f>LOG10(Y6)</f>
        <v>3.0000000868588876</v>
      </c>
      <c r="AC6" s="60">
        <v>2.9999999999999997E-5</v>
      </c>
      <c r="AD6" s="42">
        <v>47.8</v>
      </c>
      <c r="AE6" s="42">
        <f>LOG10(AC6)</f>
        <v>-4.5228787452803374</v>
      </c>
      <c r="AG6" s="40">
        <v>0.2</v>
      </c>
      <c r="AH6" s="42">
        <v>10</v>
      </c>
      <c r="AI6" s="42">
        <f>LOG10(AG6)</f>
        <v>-0.69897000433601875</v>
      </c>
      <c r="AK6">
        <v>1E-4</v>
      </c>
      <c r="AL6" s="42">
        <v>31.471727122027168</v>
      </c>
      <c r="AM6" s="42">
        <f>LOG10(AK6)</f>
        <v>-4</v>
      </c>
      <c r="AO6">
        <v>1E-4</v>
      </c>
      <c r="AP6" s="42">
        <v>31.471727122027168</v>
      </c>
      <c r="AQ6" s="42">
        <f>LOG10(AO6)</f>
        <v>-4</v>
      </c>
      <c r="AS6">
        <v>2</v>
      </c>
      <c r="AT6" s="42">
        <v>0.24</v>
      </c>
      <c r="AU6" s="42">
        <f>LOG10(AS6)</f>
        <v>0.3010299956639812</v>
      </c>
      <c r="AW6">
        <v>2</v>
      </c>
      <c r="AX6" s="42">
        <v>0.249</v>
      </c>
      <c r="AY6" s="42">
        <f>LOG10(AW6)</f>
        <v>0.3010299956639812</v>
      </c>
      <c r="BA6">
        <v>200</v>
      </c>
      <c r="BB6" s="42">
        <v>1.7</v>
      </c>
      <c r="BC6" s="42">
        <f>LOG10(BA6)</f>
        <v>2.3010299956639813</v>
      </c>
    </row>
    <row r="7" spans="1:55" x14ac:dyDescent="0.25">
      <c r="A7">
        <v>2.0000000000000001E-4</v>
      </c>
      <c r="B7" s="42">
        <v>6.3052582523264133</v>
      </c>
      <c r="C7" s="42">
        <f t="shared" ref="C7:C29" si="0">LOG10(A7)</f>
        <v>-3.6989700043360187</v>
      </c>
      <c r="E7" s="40">
        <v>2.0000000000000001E-4</v>
      </c>
      <c r="F7" s="42">
        <v>38.016495811272989</v>
      </c>
      <c r="G7" s="42">
        <f t="shared" ref="G7:G37" si="1">LOG10(E7)</f>
        <v>-3.6989700043360187</v>
      </c>
      <c r="I7" s="40">
        <v>2.0000000000000001E-4</v>
      </c>
      <c r="J7" s="57">
        <v>69.308480433221234</v>
      </c>
      <c r="K7" s="42">
        <f t="shared" ref="K7:K39" si="2">LOG10(I7)</f>
        <v>-3.6989700043360187</v>
      </c>
      <c r="M7">
        <v>2.0000000000000001E-4</v>
      </c>
      <c r="N7">
        <v>18</v>
      </c>
      <c r="O7" s="42">
        <f t="shared" ref="O7:O55" si="3">LOG10(M7)</f>
        <v>-3.6989700043360187</v>
      </c>
      <c r="Q7" s="43">
        <v>35</v>
      </c>
      <c r="R7" s="37">
        <v>10.696096493908399</v>
      </c>
      <c r="S7" s="42">
        <f t="shared" ref="S7:S25" si="4">LOG10(Q7)</f>
        <v>1.5440680443502757</v>
      </c>
      <c r="U7" s="42">
        <v>220</v>
      </c>
      <c r="V7" s="42">
        <v>10.7826794266701</v>
      </c>
      <c r="W7" s="42">
        <f t="shared" ref="W7:W46" si="5">LOG10(U7)</f>
        <v>2.3424226808222062</v>
      </c>
      <c r="Y7" s="59">
        <v>1250</v>
      </c>
      <c r="Z7" s="42">
        <v>24.580356398553398</v>
      </c>
      <c r="AA7" s="42">
        <f t="shared" ref="AA7:AA27" si="6">LOG10(Y7)</f>
        <v>3.0969100130080562</v>
      </c>
      <c r="AC7" s="60">
        <v>1E-4</v>
      </c>
      <c r="AD7" s="42">
        <v>42.8</v>
      </c>
      <c r="AE7" s="42">
        <f t="shared" ref="AE7:AE21" si="7">LOG10(AC7)</f>
        <v>-4</v>
      </c>
      <c r="AG7" s="40">
        <v>0.4</v>
      </c>
      <c r="AH7" s="42">
        <v>5</v>
      </c>
      <c r="AI7" s="42">
        <f t="shared" ref="AI7:AI12" si="8">LOG10(AG7)</f>
        <v>-0.3979400086720376</v>
      </c>
      <c r="AK7">
        <v>2.0000000000000001E-4</v>
      </c>
      <c r="AL7" s="42">
        <v>25.460401250978283</v>
      </c>
      <c r="AM7" s="42">
        <f t="shared" ref="AM7:AM25" si="9">LOG10(AK7)</f>
        <v>-3.6989700043360187</v>
      </c>
      <c r="AO7">
        <v>2.0000000000000001E-4</v>
      </c>
      <c r="AP7" s="42">
        <v>25.460401250978283</v>
      </c>
      <c r="AQ7" s="42">
        <f t="shared" ref="AQ7:AQ25" si="10">LOG10(AO7)</f>
        <v>-3.6989700043360187</v>
      </c>
      <c r="AS7">
        <v>5</v>
      </c>
      <c r="AT7" s="42">
        <v>0.33100000000000002</v>
      </c>
      <c r="AU7" s="42">
        <f t="shared" ref="AU7:AU20" si="11">LOG10(AS7)</f>
        <v>0.69897000433601886</v>
      </c>
      <c r="AW7">
        <v>5</v>
      </c>
      <c r="AX7" s="42">
        <v>0.33500000000000002</v>
      </c>
      <c r="AY7" s="42">
        <f t="shared" ref="AY7:AY20" si="12">LOG10(AW7)</f>
        <v>0.69897000433601886</v>
      </c>
      <c r="BA7">
        <v>600</v>
      </c>
      <c r="BB7" s="42">
        <v>1.7</v>
      </c>
      <c r="BC7" s="42">
        <f t="shared" ref="BC7:BC29" si="13">LOG10(BA7)</f>
        <v>2.7781512503836434</v>
      </c>
    </row>
    <row r="8" spans="1:55" x14ac:dyDescent="0.25">
      <c r="A8">
        <v>4.0000000000000002E-4</v>
      </c>
      <c r="B8" s="42">
        <v>2.5953195279783356</v>
      </c>
      <c r="C8" s="42">
        <f t="shared" si="0"/>
        <v>-3.3979400086720375</v>
      </c>
      <c r="E8" s="40">
        <v>4.0000000000000002E-4</v>
      </c>
      <c r="F8" s="42">
        <v>31.997952513708551</v>
      </c>
      <c r="G8" s="42">
        <f t="shared" si="1"/>
        <v>-3.3979400086720375</v>
      </c>
      <c r="I8" s="40">
        <v>4.0000000000000002E-4</v>
      </c>
      <c r="J8" s="57">
        <v>63.287882047709729</v>
      </c>
      <c r="K8" s="42">
        <f t="shared" si="2"/>
        <v>-3.3979400086720375</v>
      </c>
      <c r="M8">
        <v>2.9999999999999997E-4</v>
      </c>
      <c r="N8">
        <v>13.19</v>
      </c>
      <c r="O8" s="42">
        <f t="shared" si="3"/>
        <v>-3.5228787452803374</v>
      </c>
      <c r="Q8" s="43">
        <v>40</v>
      </c>
      <c r="R8" s="37">
        <v>12.419426601064</v>
      </c>
      <c r="S8" s="42">
        <f t="shared" si="4"/>
        <v>1.6020599913279623</v>
      </c>
      <c r="U8" s="42">
        <v>240</v>
      </c>
      <c r="V8" s="42">
        <v>11.657187199592601</v>
      </c>
      <c r="W8" s="42">
        <f t="shared" si="5"/>
        <v>2.3802112417116059</v>
      </c>
      <c r="Y8" s="59">
        <v>1500</v>
      </c>
      <c r="Z8" s="42">
        <v>23.980140987420999</v>
      </c>
      <c r="AA8" s="42">
        <f t="shared" si="6"/>
        <v>3.1760912590556813</v>
      </c>
      <c r="AC8" s="60">
        <v>5.0000000000000001E-4</v>
      </c>
      <c r="AD8" s="42">
        <v>28.8</v>
      </c>
      <c r="AE8" s="42">
        <f t="shared" si="7"/>
        <v>-3.3010299956639813</v>
      </c>
      <c r="AG8" s="40">
        <v>2</v>
      </c>
      <c r="AH8" s="42">
        <v>-9</v>
      </c>
      <c r="AI8" s="42">
        <f t="shared" si="8"/>
        <v>0.3010299956639812</v>
      </c>
      <c r="AK8">
        <v>4.0000000000000002E-4</v>
      </c>
      <c r="AL8" s="42">
        <v>19.476700725872703</v>
      </c>
      <c r="AM8" s="42">
        <f t="shared" si="9"/>
        <v>-3.3979400086720375</v>
      </c>
      <c r="AO8">
        <v>4.0000000000000002E-4</v>
      </c>
      <c r="AP8" s="42">
        <v>19.476700725872703</v>
      </c>
      <c r="AQ8" s="42">
        <f t="shared" si="10"/>
        <v>-3.3979400086720375</v>
      </c>
      <c r="AS8">
        <v>10</v>
      </c>
      <c r="AT8" s="42">
        <v>0.26</v>
      </c>
      <c r="AU8" s="42">
        <f t="shared" si="11"/>
        <v>1</v>
      </c>
      <c r="AW8">
        <v>10</v>
      </c>
      <c r="AX8" s="42">
        <v>0.33</v>
      </c>
      <c r="AY8" s="42">
        <f t="shared" si="12"/>
        <v>1</v>
      </c>
      <c r="BA8">
        <v>700</v>
      </c>
      <c r="BB8" s="42">
        <v>1.4</v>
      </c>
      <c r="BC8" s="42">
        <f t="shared" si="13"/>
        <v>2.8450980400142569</v>
      </c>
    </row>
    <row r="9" spans="1:55" x14ac:dyDescent="0.25">
      <c r="A9">
        <v>1E-3</v>
      </c>
      <c r="B9" s="42">
        <v>0.53400595977017562</v>
      </c>
      <c r="C9" s="42">
        <f t="shared" si="0"/>
        <v>-3</v>
      </c>
      <c r="E9" s="40">
        <v>1E-3</v>
      </c>
      <c r="F9" s="42">
        <v>24.053521444992437</v>
      </c>
      <c r="G9" s="42">
        <f t="shared" si="1"/>
        <v>-3</v>
      </c>
      <c r="I9" s="40">
        <v>1E-3</v>
      </c>
      <c r="J9" s="57">
        <v>55.329092568630848</v>
      </c>
      <c r="K9" s="42">
        <f t="shared" si="2"/>
        <v>-3</v>
      </c>
      <c r="M9">
        <v>4.0000000000000002E-4</v>
      </c>
      <c r="N9">
        <v>10.37</v>
      </c>
      <c r="O9" s="42">
        <f t="shared" si="3"/>
        <v>-3.3979400086720375</v>
      </c>
      <c r="Q9" s="43">
        <v>45</v>
      </c>
      <c r="R9" s="37">
        <v>12.624501651683</v>
      </c>
      <c r="S9" s="42">
        <f t="shared" si="4"/>
        <v>1.6532125137753437</v>
      </c>
      <c r="U9" s="42">
        <v>260</v>
      </c>
      <c r="V9" s="42">
        <v>11.5407561659813</v>
      </c>
      <c r="W9" s="42">
        <f t="shared" si="5"/>
        <v>2.4149733479708178</v>
      </c>
      <c r="Y9" s="59">
        <v>1750</v>
      </c>
      <c r="Z9" s="42">
        <v>25.010284783709501</v>
      </c>
      <c r="AA9" s="42">
        <f t="shared" si="6"/>
        <v>3.2430380486862944</v>
      </c>
      <c r="AC9" s="60">
        <v>1E-3</v>
      </c>
      <c r="AD9" s="42">
        <v>23.8</v>
      </c>
      <c r="AE9" s="42">
        <f t="shared" si="7"/>
        <v>-3</v>
      </c>
      <c r="AG9" s="40">
        <v>3</v>
      </c>
      <c r="AH9" s="42">
        <v>-12</v>
      </c>
      <c r="AI9" s="42">
        <f t="shared" si="8"/>
        <v>0.47712125471966244</v>
      </c>
      <c r="AK9">
        <v>1E-3</v>
      </c>
      <c r="AL9" s="42">
        <v>11.767773921731619</v>
      </c>
      <c r="AM9" s="42">
        <f t="shared" si="9"/>
        <v>-3</v>
      </c>
      <c r="AO9">
        <v>1E-3</v>
      </c>
      <c r="AP9" s="42">
        <v>11.767773921731619</v>
      </c>
      <c r="AQ9" s="42">
        <f t="shared" si="10"/>
        <v>-3</v>
      </c>
      <c r="AS9">
        <v>20</v>
      </c>
      <c r="AT9" s="42">
        <v>0.23</v>
      </c>
      <c r="AU9" s="42">
        <f t="shared" si="11"/>
        <v>1.3010299956639813</v>
      </c>
      <c r="AW9">
        <v>20</v>
      </c>
      <c r="AX9" s="42">
        <v>0.31</v>
      </c>
      <c r="AY9" s="42">
        <f t="shared" si="12"/>
        <v>1.3010299956639813</v>
      </c>
      <c r="BA9">
        <v>800</v>
      </c>
      <c r="BB9" s="42">
        <v>1.1000000000000001</v>
      </c>
      <c r="BC9" s="42">
        <f t="shared" si="13"/>
        <v>2.9030899869919438</v>
      </c>
    </row>
    <row r="10" spans="1:55" x14ac:dyDescent="0.25">
      <c r="A10">
        <v>2E-3</v>
      </c>
      <c r="B10" s="42">
        <v>0.13978227496416526</v>
      </c>
      <c r="C10" s="42">
        <f t="shared" si="0"/>
        <v>-2.6989700043360187</v>
      </c>
      <c r="E10" s="40">
        <v>2E-3</v>
      </c>
      <c r="F10" s="42">
        <v>18.083855117638034</v>
      </c>
      <c r="G10" s="42">
        <f t="shared" si="1"/>
        <v>-2.6989700043360187</v>
      </c>
      <c r="I10" s="40">
        <v>2E-3</v>
      </c>
      <c r="J10" s="57">
        <v>49.308530849285759</v>
      </c>
      <c r="K10" s="42">
        <f t="shared" si="2"/>
        <v>-2.6989700043360187</v>
      </c>
      <c r="M10">
        <v>5.0000000000000001E-4</v>
      </c>
      <c r="N10">
        <v>8.52</v>
      </c>
      <c r="O10" s="42">
        <f t="shared" si="3"/>
        <v>-3.3010299956639813</v>
      </c>
      <c r="Q10" s="43">
        <v>50</v>
      </c>
      <c r="R10" s="37">
        <v>11.9925818640105</v>
      </c>
      <c r="S10" s="42">
        <f t="shared" si="4"/>
        <v>1.6989700043360187</v>
      </c>
      <c r="U10" s="42">
        <v>280</v>
      </c>
      <c r="V10" s="42">
        <v>12.1312724113464</v>
      </c>
      <c r="W10" s="42">
        <f t="shared" si="5"/>
        <v>2.4471580313422194</v>
      </c>
      <c r="Y10" s="59">
        <v>2000</v>
      </c>
      <c r="Z10" s="42">
        <v>27.5368996980703</v>
      </c>
      <c r="AA10" s="42">
        <f t="shared" si="6"/>
        <v>3.3010299956639813</v>
      </c>
      <c r="AC10" s="60">
        <v>2E-3</v>
      </c>
      <c r="AD10" s="42">
        <v>19.8</v>
      </c>
      <c r="AE10" s="42">
        <f t="shared" si="7"/>
        <v>-2.6989700043360187</v>
      </c>
      <c r="AG10" s="40">
        <v>8</v>
      </c>
      <c r="AH10" s="42">
        <v>-16</v>
      </c>
      <c r="AI10" s="42">
        <f t="shared" si="8"/>
        <v>0.90308998699194354</v>
      </c>
      <c r="AK10">
        <v>2E-3</v>
      </c>
      <c r="AL10" s="42">
        <v>6.537843666251451</v>
      </c>
      <c r="AM10" s="42">
        <f t="shared" si="9"/>
        <v>-2.6989700043360187</v>
      </c>
      <c r="AO10">
        <v>2E-3</v>
      </c>
      <c r="AP10" s="42">
        <v>6.537843666251451</v>
      </c>
      <c r="AQ10" s="42">
        <f t="shared" si="10"/>
        <v>-2.6989700043360187</v>
      </c>
      <c r="AS10">
        <v>50</v>
      </c>
      <c r="AT10" s="42">
        <v>0.26</v>
      </c>
      <c r="AU10" s="42">
        <f t="shared" si="11"/>
        <v>1.6989700043360187</v>
      </c>
      <c r="AW10">
        <v>50</v>
      </c>
      <c r="AX10" s="42">
        <v>0.31</v>
      </c>
      <c r="AY10" s="42">
        <f t="shared" si="12"/>
        <v>1.6989700043360187</v>
      </c>
      <c r="BA10">
        <v>900</v>
      </c>
      <c r="BB10" s="42">
        <v>0.8</v>
      </c>
      <c r="BC10" s="42">
        <f t="shared" si="13"/>
        <v>2.9542425094393248</v>
      </c>
    </row>
    <row r="11" spans="1:55" x14ac:dyDescent="0.25">
      <c r="A11">
        <v>4.0000000000000001E-3</v>
      </c>
      <c r="B11" s="42">
        <v>3.5369611683968682E-2</v>
      </c>
      <c r="C11" s="42">
        <f t="shared" si="0"/>
        <v>-2.3979400086720375</v>
      </c>
      <c r="E11" s="40">
        <v>4.0000000000000001E-3</v>
      </c>
      <c r="F11" s="42">
        <v>12.261218328945407</v>
      </c>
      <c r="G11" s="42">
        <f t="shared" si="1"/>
        <v>-2.3979400086720375</v>
      </c>
      <c r="I11" s="40">
        <v>4.0000000000000001E-3</v>
      </c>
      <c r="J11" s="57">
        <v>43.288083708385443</v>
      </c>
      <c r="K11" s="42">
        <f t="shared" si="2"/>
        <v>-2.3979400086720375</v>
      </c>
      <c r="M11">
        <v>5.9999999999999995E-4</v>
      </c>
      <c r="N11">
        <v>7.06</v>
      </c>
      <c r="O11" s="42">
        <f t="shared" si="3"/>
        <v>-3.2218487496163566</v>
      </c>
      <c r="Q11" s="43">
        <v>60</v>
      </c>
      <c r="R11" s="37">
        <v>11.631914048855799</v>
      </c>
      <c r="S11" s="42">
        <f t="shared" si="4"/>
        <v>1.7781512503836436</v>
      </c>
      <c r="U11" s="42">
        <v>300</v>
      </c>
      <c r="V11" s="42">
        <v>12.9485542416573</v>
      </c>
      <c r="W11" s="42">
        <f t="shared" si="5"/>
        <v>2.4771212547196626</v>
      </c>
      <c r="Y11" s="59">
        <v>2500</v>
      </c>
      <c r="Z11" s="42">
        <v>29.462244060805499</v>
      </c>
      <c r="AA11" s="42">
        <f t="shared" si="6"/>
        <v>3.3979400086720375</v>
      </c>
      <c r="AC11" s="60">
        <v>4.0000000000000001E-3</v>
      </c>
      <c r="AD11" s="42">
        <v>15.8</v>
      </c>
      <c r="AE11" s="42">
        <f t="shared" si="7"/>
        <v>-2.3979400086720375</v>
      </c>
      <c r="AG11" s="40">
        <v>10</v>
      </c>
      <c r="AH11" s="42">
        <v>-15</v>
      </c>
      <c r="AI11" s="42">
        <f t="shared" si="8"/>
        <v>1</v>
      </c>
      <c r="AK11">
        <v>4.0000000000000001E-3</v>
      </c>
      <c r="AL11" s="42">
        <v>2.7334447412345302</v>
      </c>
      <c r="AM11" s="42">
        <f t="shared" si="9"/>
        <v>-2.3979400086720375</v>
      </c>
      <c r="AO11">
        <v>4.0000000000000001E-3</v>
      </c>
      <c r="AP11" s="42">
        <v>2.7334447412345302</v>
      </c>
      <c r="AQ11" s="42">
        <f t="shared" si="10"/>
        <v>-2.3979400086720375</v>
      </c>
      <c r="AS11">
        <v>100</v>
      </c>
      <c r="AT11" s="42">
        <v>0.37</v>
      </c>
      <c r="AU11" s="42">
        <f t="shared" si="11"/>
        <v>2</v>
      </c>
      <c r="AW11">
        <v>100</v>
      </c>
      <c r="AX11" s="42">
        <v>0.42</v>
      </c>
      <c r="AY11" s="42">
        <f t="shared" si="12"/>
        <v>2</v>
      </c>
      <c r="BA11">
        <v>1000</v>
      </c>
      <c r="BB11" s="42">
        <v>0.7</v>
      </c>
      <c r="BC11" s="42">
        <f t="shared" si="13"/>
        <v>3</v>
      </c>
    </row>
    <row r="12" spans="1:55" x14ac:dyDescent="0.25">
      <c r="A12">
        <v>6.0000000000000001E-3</v>
      </c>
      <c r="B12" s="42">
        <v>1.5755400462900575E-2</v>
      </c>
      <c r="C12" s="42">
        <f t="shared" si="0"/>
        <v>-2.2218487496163561</v>
      </c>
      <c r="E12" s="40">
        <v>6.0000000000000001E-3</v>
      </c>
      <c r="F12" s="42">
        <v>9.0505101741114853</v>
      </c>
      <c r="G12" s="42">
        <f t="shared" si="1"/>
        <v>-2.2218487496163561</v>
      </c>
      <c r="I12" s="40">
        <v>6.0000000000000001E-3</v>
      </c>
      <c r="J12" s="57">
        <v>39.766513135962157</v>
      </c>
      <c r="K12" s="42">
        <f t="shared" si="2"/>
        <v>-2.2218487496163561</v>
      </c>
      <c r="M12">
        <v>6.9999999999999999E-4</v>
      </c>
      <c r="N12">
        <v>5.85</v>
      </c>
      <c r="O12" s="42">
        <f t="shared" si="3"/>
        <v>-3.1549019599857431</v>
      </c>
      <c r="Q12" s="43">
        <v>70</v>
      </c>
      <c r="R12" s="37">
        <v>9.0142158384610198</v>
      </c>
      <c r="S12" s="42">
        <f t="shared" si="4"/>
        <v>1.8450980400142569</v>
      </c>
      <c r="U12" s="42">
        <v>320</v>
      </c>
      <c r="V12" s="42">
        <v>13.192717051505999</v>
      </c>
      <c r="W12" s="42">
        <f t="shared" si="5"/>
        <v>2.5051499783199058</v>
      </c>
      <c r="Y12" s="59">
        <v>3000</v>
      </c>
      <c r="Z12" s="42">
        <v>30.843832124099201</v>
      </c>
      <c r="AA12" s="42">
        <f t="shared" si="6"/>
        <v>3.4771212547196626</v>
      </c>
      <c r="AC12" s="60">
        <v>7.0000000000000001E-3</v>
      </c>
      <c r="AD12" s="42">
        <v>12.8</v>
      </c>
      <c r="AE12" s="42">
        <f t="shared" si="7"/>
        <v>-2.1549019599857431</v>
      </c>
      <c r="AG12" s="40">
        <v>30.0001</v>
      </c>
      <c r="AH12" s="42">
        <v>-14</v>
      </c>
      <c r="AI12" s="42">
        <f t="shared" si="8"/>
        <v>1.4771227023655227</v>
      </c>
      <c r="AK12">
        <v>5.0000000000000001E-3</v>
      </c>
      <c r="AL12" s="42">
        <v>1.83</v>
      </c>
      <c r="AM12" s="42">
        <f t="shared" si="9"/>
        <v>-2.3010299956639813</v>
      </c>
      <c r="AO12">
        <v>5.0000000000000001E-3</v>
      </c>
      <c r="AP12" s="42">
        <v>1.97</v>
      </c>
      <c r="AQ12" s="42">
        <f t="shared" si="10"/>
        <v>-2.3010299956639813</v>
      </c>
      <c r="AS12">
        <v>200</v>
      </c>
      <c r="AT12" s="42">
        <v>0.9</v>
      </c>
      <c r="AU12" s="42">
        <f t="shared" si="11"/>
        <v>2.3010299956639813</v>
      </c>
      <c r="AW12">
        <v>200</v>
      </c>
      <c r="AX12" s="42">
        <v>0.78</v>
      </c>
      <c r="AY12" s="42">
        <f t="shared" si="12"/>
        <v>2.3010299956639813</v>
      </c>
      <c r="BA12">
        <v>1500</v>
      </c>
      <c r="BB12" s="42">
        <v>1.2</v>
      </c>
      <c r="BC12" s="42">
        <f t="shared" si="13"/>
        <v>3.1760912590556813</v>
      </c>
    </row>
    <row r="13" spans="1:55" x14ac:dyDescent="0.25">
      <c r="A13">
        <v>8.0000000000000002E-3</v>
      </c>
      <c r="B13" s="42">
        <v>8.8694447673172139E-3</v>
      </c>
      <c r="C13" s="42">
        <f t="shared" si="0"/>
        <v>-2.0969100130080562</v>
      </c>
      <c r="E13" s="40">
        <v>8.0000000000000002E-3</v>
      </c>
      <c r="F13" s="42">
        <v>6.9529473396720229</v>
      </c>
      <c r="G13" s="42">
        <f t="shared" si="1"/>
        <v>-2.0969100130080562</v>
      </c>
      <c r="I13" s="40">
        <v>8.0000000000000002E-3</v>
      </c>
      <c r="J13" s="57">
        <v>37.268094830887733</v>
      </c>
      <c r="K13" s="42">
        <f t="shared" si="2"/>
        <v>-2.0969100130080562</v>
      </c>
      <c r="M13">
        <v>8.0000000000000004E-4</v>
      </c>
      <c r="N13">
        <v>4.92</v>
      </c>
      <c r="O13" s="42">
        <f t="shared" si="3"/>
        <v>-3.0969100130080562</v>
      </c>
      <c r="Q13" s="43">
        <v>80</v>
      </c>
      <c r="R13" s="37">
        <v>8.7369544291218304</v>
      </c>
      <c r="S13" s="42">
        <f t="shared" si="4"/>
        <v>1.9030899869919435</v>
      </c>
      <c r="U13" s="42">
        <v>340</v>
      </c>
      <c r="V13" s="42">
        <v>13.7847037196159</v>
      </c>
      <c r="W13" s="42">
        <f t="shared" si="5"/>
        <v>2.5314789170422549</v>
      </c>
      <c r="Y13" s="59">
        <v>3500</v>
      </c>
      <c r="Z13" s="42">
        <v>30.560948309609</v>
      </c>
      <c r="AA13" s="42">
        <f t="shared" si="6"/>
        <v>3.5440680443502757</v>
      </c>
      <c r="AC13" s="60">
        <v>0.01</v>
      </c>
      <c r="AD13" s="42">
        <v>10.8</v>
      </c>
      <c r="AE13" s="42">
        <f t="shared" si="7"/>
        <v>-2</v>
      </c>
      <c r="AG13" s="40"/>
      <c r="AH13" s="42"/>
      <c r="AI13" s="42"/>
      <c r="AK13">
        <v>0.01</v>
      </c>
      <c r="AL13" s="42">
        <v>1.76</v>
      </c>
      <c r="AM13" s="42">
        <f t="shared" si="9"/>
        <v>-2</v>
      </c>
      <c r="AO13">
        <v>0.01</v>
      </c>
      <c r="AP13" s="42">
        <v>1.88</v>
      </c>
      <c r="AQ13" s="42">
        <f t="shared" si="10"/>
        <v>-2</v>
      </c>
      <c r="AS13">
        <v>300</v>
      </c>
      <c r="AT13" s="42">
        <v>0.9</v>
      </c>
      <c r="AU13" s="42">
        <f t="shared" si="11"/>
        <v>2.4771212547196626</v>
      </c>
      <c r="AW13">
        <v>300</v>
      </c>
      <c r="AX13" s="42">
        <v>1.04</v>
      </c>
      <c r="AY13" s="42">
        <f t="shared" si="12"/>
        <v>2.4771212547196626</v>
      </c>
      <c r="BA13">
        <v>2000</v>
      </c>
      <c r="BB13" s="42">
        <v>1</v>
      </c>
      <c r="BC13" s="42">
        <f t="shared" si="13"/>
        <v>3.3010299956639813</v>
      </c>
    </row>
    <row r="14" spans="1:55" x14ac:dyDescent="0.25">
      <c r="A14">
        <v>0.01</v>
      </c>
      <c r="B14" s="42">
        <v>5.6785309579515325E-3</v>
      </c>
      <c r="C14" s="42">
        <f t="shared" si="0"/>
        <v>-2</v>
      </c>
      <c r="E14" s="40">
        <v>0.01</v>
      </c>
      <c r="F14" s="42">
        <v>5.4814780091126734</v>
      </c>
      <c r="G14" s="42">
        <f t="shared" si="1"/>
        <v>-2</v>
      </c>
      <c r="I14" s="40">
        <v>0.01</v>
      </c>
      <c r="J14" s="57">
        <v>35.330352791151583</v>
      </c>
      <c r="K14" s="42">
        <f t="shared" si="2"/>
        <v>-2</v>
      </c>
      <c r="M14">
        <v>8.9999999999999998E-4</v>
      </c>
      <c r="N14">
        <v>4.24</v>
      </c>
      <c r="O14" s="42">
        <f t="shared" si="3"/>
        <v>-3.0457574905606752</v>
      </c>
      <c r="Q14" s="43">
        <v>90</v>
      </c>
      <c r="R14" s="37">
        <v>11.3885598886</v>
      </c>
      <c r="S14" s="42">
        <f t="shared" si="4"/>
        <v>1.954242509439325</v>
      </c>
      <c r="U14" s="42">
        <v>360</v>
      </c>
      <c r="V14" s="42">
        <v>13.997818422317501</v>
      </c>
      <c r="W14" s="42">
        <f t="shared" si="5"/>
        <v>2.5563025007672873</v>
      </c>
      <c r="Y14" s="59">
        <v>4000</v>
      </c>
      <c r="Z14" s="42">
        <v>32.009497618806201</v>
      </c>
      <c r="AA14" s="42">
        <f t="shared" si="6"/>
        <v>3.6020599913279625</v>
      </c>
      <c r="AC14" s="60">
        <v>0.02</v>
      </c>
      <c r="AD14" s="42">
        <v>7.8</v>
      </c>
      <c r="AE14" s="42">
        <f t="shared" si="7"/>
        <v>-1.6989700043360187</v>
      </c>
      <c r="AG14" s="40"/>
      <c r="AH14" s="42"/>
      <c r="AI14" s="42"/>
      <c r="AK14">
        <v>0.02</v>
      </c>
      <c r="AL14" s="42">
        <v>1.61</v>
      </c>
      <c r="AM14" s="42">
        <f t="shared" si="9"/>
        <v>-1.6989700043360187</v>
      </c>
      <c r="AO14">
        <v>0.02</v>
      </c>
      <c r="AP14" s="42">
        <v>1.71</v>
      </c>
      <c r="AQ14" s="42">
        <f t="shared" si="10"/>
        <v>-1.6989700043360187</v>
      </c>
      <c r="AS14">
        <v>400</v>
      </c>
      <c r="AT14" s="42">
        <v>1.22</v>
      </c>
      <c r="AU14" s="42">
        <f t="shared" si="11"/>
        <v>2.6020599913279625</v>
      </c>
      <c r="AW14">
        <v>400</v>
      </c>
      <c r="AX14" s="42">
        <v>1.31</v>
      </c>
      <c r="AY14" s="42">
        <f t="shared" si="12"/>
        <v>2.6020599913279625</v>
      </c>
      <c r="BA14">
        <v>2500</v>
      </c>
      <c r="BB14" s="42">
        <v>0.6</v>
      </c>
      <c r="BC14" s="42">
        <f t="shared" si="13"/>
        <v>3.3979400086720375</v>
      </c>
    </row>
    <row r="15" spans="1:55" x14ac:dyDescent="0.25">
      <c r="A15">
        <v>1.4999999999999999E-2</v>
      </c>
      <c r="B15" s="42">
        <v>2.5247082293429748E-3</v>
      </c>
      <c r="C15" s="42">
        <f t="shared" si="0"/>
        <v>-1.8239087409443189</v>
      </c>
      <c r="E15" s="40">
        <v>1.4999999999999999E-2</v>
      </c>
      <c r="F15" s="42">
        <v>3.2752093814856442</v>
      </c>
      <c r="G15" s="42">
        <f t="shared" si="1"/>
        <v>-1.8239087409443189</v>
      </c>
      <c r="I15" s="40">
        <v>1.4999999999999999E-2</v>
      </c>
      <c r="J15" s="57">
        <v>31.810118277909982</v>
      </c>
      <c r="K15" s="42">
        <f t="shared" si="2"/>
        <v>-1.8239087409443189</v>
      </c>
      <c r="M15">
        <v>1E-3</v>
      </c>
      <c r="N15">
        <v>3.57</v>
      </c>
      <c r="O15" s="42">
        <f t="shared" si="3"/>
        <v>-3</v>
      </c>
      <c r="Q15" s="43">
        <v>100</v>
      </c>
      <c r="R15" s="37">
        <v>13.042781296224801</v>
      </c>
      <c r="S15" s="42">
        <f t="shared" si="4"/>
        <v>2</v>
      </c>
      <c r="U15" s="42">
        <v>380</v>
      </c>
      <c r="V15" s="42">
        <v>13.603750193119</v>
      </c>
      <c r="W15" s="42">
        <f t="shared" si="5"/>
        <v>2.5797835966168101</v>
      </c>
      <c r="Y15" s="59">
        <v>4500</v>
      </c>
      <c r="Z15" s="42">
        <v>32.612909203925298</v>
      </c>
      <c r="AA15" s="42">
        <f t="shared" si="6"/>
        <v>3.6532125137753435</v>
      </c>
      <c r="AC15" s="60">
        <v>0.04</v>
      </c>
      <c r="AD15" s="42">
        <v>7.3</v>
      </c>
      <c r="AE15" s="42">
        <f t="shared" si="7"/>
        <v>-1.3979400086720375</v>
      </c>
      <c r="AG15" s="40"/>
      <c r="AH15" s="42"/>
      <c r="AI15" s="42"/>
      <c r="AK15">
        <v>0.05</v>
      </c>
      <c r="AL15" s="42">
        <v>1.18</v>
      </c>
      <c r="AM15" s="42">
        <f t="shared" si="9"/>
        <v>-1.3010299956639813</v>
      </c>
      <c r="AO15">
        <v>0.05</v>
      </c>
      <c r="AP15" s="42">
        <v>1.26</v>
      </c>
      <c r="AQ15" s="42">
        <f t="shared" si="10"/>
        <v>-1.3010299956639813</v>
      </c>
      <c r="AS15">
        <v>500</v>
      </c>
      <c r="AT15" s="42">
        <v>1.97</v>
      </c>
      <c r="AU15" s="42">
        <f t="shared" si="11"/>
        <v>2.6989700043360187</v>
      </c>
      <c r="AW15">
        <v>500</v>
      </c>
      <c r="AX15" s="42">
        <v>1.91</v>
      </c>
      <c r="AY15" s="42">
        <f t="shared" si="12"/>
        <v>2.6989700043360187</v>
      </c>
      <c r="BA15">
        <v>3000</v>
      </c>
      <c r="BB15" s="42">
        <v>1</v>
      </c>
      <c r="BC15" s="42">
        <f t="shared" si="13"/>
        <v>3.4771212547196626</v>
      </c>
    </row>
    <row r="16" spans="1:55" x14ac:dyDescent="0.25">
      <c r="A16">
        <v>0.05</v>
      </c>
      <c r="B16" s="42">
        <v>2.2728385261528043E-4</v>
      </c>
      <c r="C16" s="42">
        <f t="shared" si="0"/>
        <v>-1.3010299956639813</v>
      </c>
      <c r="E16" s="40">
        <v>0.05</v>
      </c>
      <c r="F16" s="42">
        <v>0.41914060348711313</v>
      </c>
      <c r="G16" s="42">
        <f t="shared" si="1"/>
        <v>-1.3010299956639813</v>
      </c>
      <c r="I16" s="40">
        <v>0.05</v>
      </c>
      <c r="J16" s="57">
        <v>21.381392197133721</v>
      </c>
      <c r="K16" s="42">
        <f t="shared" si="2"/>
        <v>-1.3010299956639813</v>
      </c>
      <c r="M16">
        <v>2E-3</v>
      </c>
      <c r="N16">
        <v>0.82</v>
      </c>
      <c r="O16" s="42">
        <f t="shared" si="3"/>
        <v>-2.6989700043360187</v>
      </c>
      <c r="Q16" s="43">
        <v>110</v>
      </c>
      <c r="R16" s="37">
        <v>14.7836070206593</v>
      </c>
      <c r="S16" s="42">
        <f t="shared" si="4"/>
        <v>2.0413926851582249</v>
      </c>
      <c r="U16" s="42">
        <v>400</v>
      </c>
      <c r="V16" s="42">
        <v>13.6126272439957</v>
      </c>
      <c r="W16" s="42">
        <f t="shared" si="5"/>
        <v>2.6020599913279625</v>
      </c>
      <c r="Y16" s="59">
        <v>5000</v>
      </c>
      <c r="Z16" s="42">
        <v>34.413997390877398</v>
      </c>
      <c r="AA16" s="42">
        <f t="shared" si="6"/>
        <v>3.6989700043360187</v>
      </c>
      <c r="AC16" s="60">
        <v>7.0000000000000007E-2</v>
      </c>
      <c r="AD16" s="42">
        <v>5.3</v>
      </c>
      <c r="AE16" s="42">
        <f t="shared" si="7"/>
        <v>-1.1549019599857431</v>
      </c>
      <c r="AG16" s="40"/>
      <c r="AH16" s="42"/>
      <c r="AI16" s="42"/>
      <c r="AK16">
        <v>0.1</v>
      </c>
      <c r="AL16" s="42">
        <v>0.45</v>
      </c>
      <c r="AM16" s="42">
        <f t="shared" si="9"/>
        <v>-1</v>
      </c>
      <c r="AO16">
        <v>0.1</v>
      </c>
      <c r="AP16" s="42">
        <v>0.47</v>
      </c>
      <c r="AQ16" s="42">
        <f t="shared" si="10"/>
        <v>-1</v>
      </c>
      <c r="AS16">
        <v>600</v>
      </c>
      <c r="AT16" s="42">
        <v>2.0099999999999998</v>
      </c>
      <c r="AU16" s="42">
        <f t="shared" si="11"/>
        <v>2.7781512503836434</v>
      </c>
      <c r="AW16">
        <v>600</v>
      </c>
      <c r="AX16" s="42">
        <v>2.2400000000000002</v>
      </c>
      <c r="AY16" s="42">
        <f t="shared" si="12"/>
        <v>2.7781512503836434</v>
      </c>
      <c r="BA16">
        <v>3500</v>
      </c>
      <c r="BB16" s="42">
        <v>0.8</v>
      </c>
      <c r="BC16" s="42">
        <f t="shared" si="13"/>
        <v>3.5440680443502757</v>
      </c>
    </row>
    <row r="17" spans="1:55" x14ac:dyDescent="0.25">
      <c r="A17">
        <v>0.1</v>
      </c>
      <c r="B17" s="42">
        <v>5.6822078290511436E-5</v>
      </c>
      <c r="C17" s="42">
        <f t="shared" si="0"/>
        <v>-1</v>
      </c>
      <c r="E17" s="40">
        <v>0.1</v>
      </c>
      <c r="F17" s="42">
        <v>0.10863807989205823</v>
      </c>
      <c r="G17" s="42">
        <f t="shared" si="1"/>
        <v>-1</v>
      </c>
      <c r="I17" s="40">
        <v>0.1</v>
      </c>
      <c r="J17" s="57">
        <v>15.454563457463779</v>
      </c>
      <c r="K17" s="42">
        <f t="shared" si="2"/>
        <v>-1</v>
      </c>
      <c r="M17">
        <v>3.0000000000000001E-3</v>
      </c>
      <c r="N17">
        <v>0.11</v>
      </c>
      <c r="O17" s="42">
        <f t="shared" si="3"/>
        <v>-2.5228787452803374</v>
      </c>
      <c r="Q17" s="43">
        <v>120</v>
      </c>
      <c r="R17" s="37">
        <v>13.762780874277601</v>
      </c>
      <c r="S17" s="42">
        <f t="shared" si="4"/>
        <v>2.0791812460476247</v>
      </c>
      <c r="U17" s="42">
        <v>420</v>
      </c>
      <c r="V17" s="42">
        <v>13.518479001522101</v>
      </c>
      <c r="W17" s="42">
        <f t="shared" si="5"/>
        <v>2.6232492903979003</v>
      </c>
      <c r="Y17" s="59">
        <v>5500</v>
      </c>
      <c r="Z17" s="42">
        <v>34.562367308579802</v>
      </c>
      <c r="AA17" s="42">
        <f t="shared" si="6"/>
        <v>3.7403626894942437</v>
      </c>
      <c r="AC17" s="60">
        <v>0.1</v>
      </c>
      <c r="AD17" s="42">
        <v>5.8</v>
      </c>
      <c r="AE17" s="42">
        <f t="shared" si="7"/>
        <v>-1</v>
      </c>
      <c r="AG17" s="40"/>
      <c r="AH17" s="42"/>
      <c r="AI17" s="42"/>
      <c r="AK17">
        <v>0.2</v>
      </c>
      <c r="AL17" s="42">
        <v>0.33</v>
      </c>
      <c r="AM17" s="42">
        <f t="shared" si="9"/>
        <v>-0.69897000433601875</v>
      </c>
      <c r="AO17">
        <v>0.2</v>
      </c>
      <c r="AP17" s="42">
        <v>0.33</v>
      </c>
      <c r="AQ17" s="42">
        <f t="shared" si="10"/>
        <v>-0.69897000433601875</v>
      </c>
      <c r="AS17">
        <v>700</v>
      </c>
      <c r="AT17" s="42">
        <v>1.44</v>
      </c>
      <c r="AU17" s="42">
        <f t="shared" si="11"/>
        <v>2.8450980400142569</v>
      </c>
      <c r="AW17">
        <v>700</v>
      </c>
      <c r="AX17" s="42">
        <v>1.66</v>
      </c>
      <c r="AY17" s="42">
        <f t="shared" si="12"/>
        <v>2.8450980400142569</v>
      </c>
      <c r="BA17">
        <v>4000</v>
      </c>
      <c r="BB17" s="42">
        <v>0.8</v>
      </c>
      <c r="BC17" s="42">
        <f t="shared" si="13"/>
        <v>3.6020599913279625</v>
      </c>
    </row>
    <row r="18" spans="1:55" ht="14.4" x14ac:dyDescent="0.3">
      <c r="A18">
        <v>0.3</v>
      </c>
      <c r="B18" s="42">
        <v>6.3136009680497675E-6</v>
      </c>
      <c r="C18" s="42">
        <f t="shared" si="0"/>
        <v>-0.52287874528033762</v>
      </c>
      <c r="D18" s="35"/>
      <c r="E18" s="40">
        <v>0.3</v>
      </c>
      <c r="F18" s="42">
        <v>0.01</v>
      </c>
      <c r="G18" s="42">
        <f t="shared" si="1"/>
        <v>-0.52287874528033762</v>
      </c>
      <c r="I18" s="40">
        <v>0.3</v>
      </c>
      <c r="J18" s="57">
        <v>6.8035629470685404</v>
      </c>
      <c r="K18" s="42">
        <f t="shared" si="2"/>
        <v>-0.52287874528033762</v>
      </c>
      <c r="M18">
        <v>4.0000000000000001E-3</v>
      </c>
      <c r="N18">
        <v>-0.19</v>
      </c>
      <c r="O18" s="42">
        <f t="shared" si="3"/>
        <v>-2.3979400086720375</v>
      </c>
      <c r="Q18" s="43">
        <v>130</v>
      </c>
      <c r="R18" s="37">
        <v>13.048082612853101</v>
      </c>
      <c r="S18" s="42">
        <f t="shared" si="4"/>
        <v>2.1139433523068369</v>
      </c>
      <c r="U18" s="42">
        <v>440</v>
      </c>
      <c r="V18" s="42">
        <v>14.6659749984741</v>
      </c>
      <c r="W18" s="42">
        <f t="shared" si="5"/>
        <v>2.6434526764861874</v>
      </c>
      <c r="Y18" s="59">
        <v>6000</v>
      </c>
      <c r="Z18" s="42">
        <v>35.654474988644601</v>
      </c>
      <c r="AA18" s="42">
        <f t="shared" si="6"/>
        <v>3.7781512503836434</v>
      </c>
      <c r="AC18" s="60">
        <v>0.2</v>
      </c>
      <c r="AD18" s="42">
        <v>4.3</v>
      </c>
      <c r="AE18" s="42">
        <f t="shared" si="7"/>
        <v>-0.69897000433601875</v>
      </c>
      <c r="AG18" s="40"/>
      <c r="AH18" s="42"/>
      <c r="AI18" s="42"/>
      <c r="AK18">
        <v>0.5</v>
      </c>
      <c r="AL18" s="42">
        <v>0.31</v>
      </c>
      <c r="AM18" s="42">
        <f t="shared" si="9"/>
        <v>-0.3010299956639812</v>
      </c>
      <c r="AO18">
        <v>0.5</v>
      </c>
      <c r="AP18" s="42">
        <v>0.28000000000000003</v>
      </c>
      <c r="AQ18" s="42">
        <f t="shared" si="10"/>
        <v>-0.3010299956639812</v>
      </c>
      <c r="AS18">
        <v>800</v>
      </c>
      <c r="AT18" s="42">
        <v>1.23</v>
      </c>
      <c r="AU18" s="42">
        <f t="shared" si="11"/>
        <v>2.9030899869919438</v>
      </c>
      <c r="AW18">
        <v>800</v>
      </c>
      <c r="AX18" s="42">
        <v>1.35</v>
      </c>
      <c r="AY18" s="42">
        <f t="shared" si="12"/>
        <v>2.9030899869919438</v>
      </c>
      <c r="BA18">
        <v>4500</v>
      </c>
      <c r="BB18" s="42">
        <v>1.1000000000000001</v>
      </c>
      <c r="BC18" s="42">
        <f t="shared" si="13"/>
        <v>3.6532125137753435</v>
      </c>
    </row>
    <row r="19" spans="1:55" x14ac:dyDescent="0.25">
      <c r="A19">
        <v>0.5</v>
      </c>
      <c r="B19" s="42">
        <v>2.2728974057412479E-6</v>
      </c>
      <c r="C19" s="42">
        <f t="shared" si="0"/>
        <v>-0.3010299956639812</v>
      </c>
      <c r="E19" s="40">
        <v>0.6</v>
      </c>
      <c r="F19" s="42">
        <v>0.01</v>
      </c>
      <c r="G19" s="42">
        <f t="shared" si="1"/>
        <v>-0.22184874961635639</v>
      </c>
      <c r="I19" s="40">
        <v>0.5</v>
      </c>
      <c r="J19" s="57">
        <v>3.7373610695011106</v>
      </c>
      <c r="K19" s="42">
        <f t="shared" si="2"/>
        <v>-0.3010299956639812</v>
      </c>
      <c r="M19">
        <v>5.0000000000000001E-3</v>
      </c>
      <c r="N19">
        <v>-0.3</v>
      </c>
      <c r="O19" s="42">
        <f t="shared" si="3"/>
        <v>-2.3010299956639813</v>
      </c>
      <c r="Q19" s="43">
        <v>140</v>
      </c>
      <c r="R19" s="37">
        <v>13.179751188148201</v>
      </c>
      <c r="S19" s="42">
        <f t="shared" si="4"/>
        <v>2.1461280356782382</v>
      </c>
      <c r="U19" s="42">
        <v>460</v>
      </c>
      <c r="V19" s="42">
        <v>15.940833199024199</v>
      </c>
      <c r="W19" s="42">
        <f t="shared" si="5"/>
        <v>2.6627578316815739</v>
      </c>
      <c r="Y19" s="59">
        <v>6500</v>
      </c>
      <c r="Z19" s="42">
        <v>36.5142760291305</v>
      </c>
      <c r="AA19" s="42">
        <f t="shared" si="6"/>
        <v>3.8129133566428557</v>
      </c>
      <c r="AC19" s="60">
        <v>0.4</v>
      </c>
      <c r="AD19" s="42">
        <v>4.8</v>
      </c>
      <c r="AE19" s="42">
        <f t="shared" si="7"/>
        <v>-0.3979400086720376</v>
      </c>
      <c r="AG19" s="40"/>
      <c r="AH19" s="42"/>
      <c r="AI19" s="42"/>
      <c r="AK19">
        <v>1</v>
      </c>
      <c r="AL19" s="42">
        <v>0.33</v>
      </c>
      <c r="AM19" s="42">
        <f t="shared" si="9"/>
        <v>0</v>
      </c>
      <c r="AO19">
        <v>1</v>
      </c>
      <c r="AP19" s="42">
        <v>0.28999999999999998</v>
      </c>
      <c r="AQ19" s="42">
        <f t="shared" si="10"/>
        <v>0</v>
      </c>
      <c r="AS19">
        <v>900</v>
      </c>
      <c r="AT19" s="42">
        <v>1.25</v>
      </c>
      <c r="AU19" s="42">
        <f t="shared" si="11"/>
        <v>2.9542425094393248</v>
      </c>
      <c r="AW19">
        <v>900</v>
      </c>
      <c r="AX19" s="42">
        <v>1.1599999999999999</v>
      </c>
      <c r="AY19" s="42">
        <f t="shared" si="12"/>
        <v>2.9542425094393248</v>
      </c>
      <c r="BA19">
        <v>5000</v>
      </c>
      <c r="BB19" s="42">
        <v>1.1000000000000001</v>
      </c>
      <c r="BC19" s="42">
        <f t="shared" si="13"/>
        <v>3.6989700043360187</v>
      </c>
    </row>
    <row r="20" spans="1:55" x14ac:dyDescent="0.25">
      <c r="A20">
        <v>1</v>
      </c>
      <c r="B20" s="42">
        <v>5.6822446343591135E-7</v>
      </c>
      <c r="C20" s="42">
        <f t="shared" si="0"/>
        <v>0</v>
      </c>
      <c r="E20" s="40">
        <v>1</v>
      </c>
      <c r="F20" s="42">
        <v>0.01</v>
      </c>
      <c r="G20" s="42">
        <f t="shared" si="1"/>
        <v>0</v>
      </c>
      <c r="I20" s="40">
        <v>1</v>
      </c>
      <c r="J20" s="57">
        <v>1.2746784281915724</v>
      </c>
      <c r="K20" s="42">
        <f t="shared" si="2"/>
        <v>0</v>
      </c>
      <c r="M20">
        <v>6.0000000000000001E-3</v>
      </c>
      <c r="N20">
        <v>-0.37</v>
      </c>
      <c r="O20" s="42">
        <f t="shared" si="3"/>
        <v>-2.2218487496163561</v>
      </c>
      <c r="Q20" s="43">
        <v>150</v>
      </c>
      <c r="R20" s="37">
        <v>13.283826888586001</v>
      </c>
      <c r="S20" s="42">
        <f t="shared" si="4"/>
        <v>2.1760912590556813</v>
      </c>
      <c r="U20" s="42">
        <v>480</v>
      </c>
      <c r="V20" s="42">
        <v>16.5267200231552</v>
      </c>
      <c r="W20" s="42">
        <f t="shared" si="5"/>
        <v>2.6812412373755872</v>
      </c>
      <c r="Y20" s="59">
        <v>7000</v>
      </c>
      <c r="Z20" s="42">
        <v>36.957544354944297</v>
      </c>
      <c r="AA20" s="42">
        <f t="shared" si="6"/>
        <v>3.8450980400142569</v>
      </c>
      <c r="AC20" s="60">
        <v>0.7</v>
      </c>
      <c r="AD20">
        <v>4.8</v>
      </c>
      <c r="AE20" s="42">
        <f t="shared" si="7"/>
        <v>-0.15490195998574319</v>
      </c>
      <c r="AK20">
        <v>1.5</v>
      </c>
      <c r="AL20" s="42">
        <v>0.49</v>
      </c>
      <c r="AM20" s="42">
        <f t="shared" si="9"/>
        <v>0.17609125905568124</v>
      </c>
      <c r="AO20">
        <v>1.5</v>
      </c>
      <c r="AP20" s="42">
        <v>0.43</v>
      </c>
      <c r="AQ20" s="42">
        <f t="shared" si="10"/>
        <v>0.17609125905568124</v>
      </c>
      <c r="AS20">
        <v>1000.001</v>
      </c>
      <c r="AT20" s="42">
        <v>1.34</v>
      </c>
      <c r="AU20" s="42">
        <f t="shared" si="11"/>
        <v>3.0000004342942646</v>
      </c>
      <c r="AW20">
        <v>1000.001</v>
      </c>
      <c r="AX20" s="42">
        <v>1.06</v>
      </c>
      <c r="AY20" s="42">
        <f t="shared" si="12"/>
        <v>3.0000004342942646</v>
      </c>
      <c r="BA20">
        <v>5500</v>
      </c>
      <c r="BB20" s="42">
        <v>1.1000000000000001</v>
      </c>
      <c r="BC20" s="42">
        <f t="shared" si="13"/>
        <v>3.7403626894942437</v>
      </c>
    </row>
    <row r="21" spans="1:55" x14ac:dyDescent="0.25">
      <c r="A21">
        <v>2</v>
      </c>
      <c r="B21" s="42">
        <v>1.4205612306996421E-7</v>
      </c>
      <c r="C21" s="42">
        <f t="shared" si="0"/>
        <v>0.3010299956639812</v>
      </c>
      <c r="E21" s="40">
        <v>50</v>
      </c>
      <c r="F21" s="42">
        <v>0.02</v>
      </c>
      <c r="G21" s="42">
        <f t="shared" si="1"/>
        <v>1.6989700043360187</v>
      </c>
      <c r="I21" s="40">
        <v>2</v>
      </c>
      <c r="J21" s="57">
        <v>0.35541862640146338</v>
      </c>
      <c r="K21" s="42">
        <f t="shared" si="2"/>
        <v>0.3010299956639812</v>
      </c>
      <c r="M21">
        <v>7.0000000000000001E-3</v>
      </c>
      <c r="N21">
        <v>-0.41</v>
      </c>
      <c r="O21" s="42">
        <f t="shared" si="3"/>
        <v>-2.1549019599857431</v>
      </c>
      <c r="Q21" s="43">
        <v>160</v>
      </c>
      <c r="R21" s="37">
        <v>15.3915576503795</v>
      </c>
      <c r="S21" s="42">
        <f t="shared" si="4"/>
        <v>2.2041199826559246</v>
      </c>
      <c r="U21" s="42">
        <v>500</v>
      </c>
      <c r="V21" s="42">
        <v>17.0501752734184</v>
      </c>
      <c r="W21" s="42">
        <f t="shared" si="5"/>
        <v>2.6989700043360187</v>
      </c>
      <c r="Y21" s="59">
        <v>7500</v>
      </c>
      <c r="Z21" s="42">
        <v>37.461527835075699</v>
      </c>
      <c r="AA21" s="42">
        <f t="shared" si="6"/>
        <v>3.8750612633917001</v>
      </c>
      <c r="AC21" s="60">
        <v>1.0000100000000001</v>
      </c>
      <c r="AD21">
        <v>4.7</v>
      </c>
      <c r="AE21" s="42">
        <f t="shared" si="7"/>
        <v>4.3429231044816377E-6</v>
      </c>
      <c r="AK21">
        <v>2</v>
      </c>
      <c r="AL21" s="42">
        <v>0.6</v>
      </c>
      <c r="AM21" s="42">
        <f t="shared" si="9"/>
        <v>0.3010299956639812</v>
      </c>
      <c r="AO21">
        <v>2</v>
      </c>
      <c r="AP21" s="42">
        <v>0.54</v>
      </c>
      <c r="AQ21" s="42">
        <f t="shared" si="10"/>
        <v>0.3010299956639812</v>
      </c>
      <c r="AT21" s="42"/>
      <c r="AU21" s="42"/>
      <c r="AX21" s="42"/>
      <c r="AY21" s="42"/>
      <c r="BA21">
        <v>6000</v>
      </c>
      <c r="BB21" s="42">
        <v>1.3</v>
      </c>
      <c r="BC21" s="42">
        <f t="shared" si="13"/>
        <v>3.7781512503836434</v>
      </c>
    </row>
    <row r="22" spans="1:55" x14ac:dyDescent="0.25">
      <c r="A22">
        <v>3</v>
      </c>
      <c r="B22" s="42">
        <v>6.3136054949974133E-8</v>
      </c>
      <c r="C22" s="42">
        <f t="shared" si="0"/>
        <v>0.47712125471966244</v>
      </c>
      <c r="E22" s="40">
        <v>100</v>
      </c>
      <c r="F22" s="42">
        <v>0.03</v>
      </c>
      <c r="G22" s="42">
        <f t="shared" si="1"/>
        <v>2</v>
      </c>
      <c r="I22" s="40">
        <v>3</v>
      </c>
      <c r="J22" s="57">
        <v>0.16156471048301727</v>
      </c>
      <c r="K22" s="42">
        <f t="shared" si="2"/>
        <v>0.47712125471966244</v>
      </c>
      <c r="M22">
        <v>7.0000000000000001E-3</v>
      </c>
      <c r="N22">
        <v>-0.43</v>
      </c>
      <c r="O22" s="42">
        <f t="shared" si="3"/>
        <v>-2.1549019599857431</v>
      </c>
      <c r="Q22" s="43">
        <v>170</v>
      </c>
      <c r="R22" s="37">
        <v>17.917694682885799</v>
      </c>
      <c r="S22" s="42">
        <f t="shared" si="4"/>
        <v>2.2304489213782741</v>
      </c>
      <c r="U22" s="42">
        <v>520</v>
      </c>
      <c r="V22" s="42">
        <v>16.998962354660001</v>
      </c>
      <c r="W22" s="42">
        <f t="shared" si="5"/>
        <v>2.716003343634799</v>
      </c>
      <c r="Y22" s="59">
        <v>8000</v>
      </c>
      <c r="Z22" s="42">
        <v>38.385414164038501</v>
      </c>
      <c r="AA22" s="42">
        <f t="shared" si="6"/>
        <v>3.9030899869919438</v>
      </c>
      <c r="AK22">
        <v>5</v>
      </c>
      <c r="AL22" s="42">
        <v>0.51</v>
      </c>
      <c r="AM22" s="42">
        <f t="shared" si="9"/>
        <v>0.69897000433601886</v>
      </c>
      <c r="AO22">
        <v>5</v>
      </c>
      <c r="AP22" s="42">
        <v>0.5</v>
      </c>
      <c r="AQ22" s="42">
        <f t="shared" si="10"/>
        <v>0.69897000433601886</v>
      </c>
      <c r="AT22" s="42"/>
      <c r="AU22" s="42"/>
      <c r="AX22" s="42"/>
      <c r="AY22" s="42"/>
      <c r="BA22">
        <v>6500</v>
      </c>
      <c r="BB22" s="42">
        <v>1.3</v>
      </c>
      <c r="BC22" s="42">
        <f t="shared" si="13"/>
        <v>3.8129133566428557</v>
      </c>
    </row>
    <row r="23" spans="1:55" x14ac:dyDescent="0.25">
      <c r="A23">
        <v>5</v>
      </c>
      <c r="B23" s="42">
        <v>2.2728980389177008E-8</v>
      </c>
      <c r="C23" s="42">
        <f t="shared" si="0"/>
        <v>0.69897000433601886</v>
      </c>
      <c r="E23" s="40">
        <v>200</v>
      </c>
      <c r="F23" s="42">
        <v>0.04</v>
      </c>
      <c r="G23" s="42">
        <f t="shared" si="1"/>
        <v>2.3010299956639813</v>
      </c>
      <c r="I23" s="40">
        <v>5</v>
      </c>
      <c r="J23" s="57">
        <v>5.8858075659295017E-2</v>
      </c>
      <c r="K23" s="42">
        <f t="shared" si="2"/>
        <v>0.69897000433601886</v>
      </c>
      <c r="M23">
        <v>8.9999999999999993E-3</v>
      </c>
      <c r="N23">
        <v>-0.43</v>
      </c>
      <c r="O23" s="42">
        <f t="shared" si="3"/>
        <v>-2.0457574905606752</v>
      </c>
      <c r="Q23" s="43">
        <v>180</v>
      </c>
      <c r="R23" s="37">
        <v>19.744352916319102</v>
      </c>
      <c r="S23" s="42">
        <f t="shared" si="4"/>
        <v>2.255272505103306</v>
      </c>
      <c r="U23" s="42">
        <v>540</v>
      </c>
      <c r="V23" s="42">
        <v>16.007642614841501</v>
      </c>
      <c r="W23" s="42">
        <f t="shared" si="5"/>
        <v>2.7323937598229686</v>
      </c>
      <c r="Y23" s="59">
        <v>8500</v>
      </c>
      <c r="Z23" s="42">
        <v>38.115447776287198</v>
      </c>
      <c r="AA23" s="42">
        <f t="shared" si="6"/>
        <v>3.9294189257142929</v>
      </c>
      <c r="AK23">
        <v>10</v>
      </c>
      <c r="AL23" s="42">
        <v>0.06</v>
      </c>
      <c r="AM23" s="42">
        <f t="shared" si="9"/>
        <v>1</v>
      </c>
      <c r="AO23">
        <v>10</v>
      </c>
      <c r="AP23" s="42">
        <v>0.06</v>
      </c>
      <c r="AQ23" s="42">
        <f t="shared" si="10"/>
        <v>1</v>
      </c>
      <c r="AT23" s="42"/>
      <c r="AU23" s="42"/>
      <c r="AX23" s="42"/>
      <c r="AY23" s="42"/>
      <c r="BA23">
        <v>7000</v>
      </c>
      <c r="BB23" s="42">
        <v>1.2</v>
      </c>
      <c r="BC23" s="42">
        <f t="shared" si="13"/>
        <v>3.8450980400142569</v>
      </c>
    </row>
    <row r="24" spans="1:55" x14ac:dyDescent="0.25">
      <c r="A24">
        <v>10</v>
      </c>
      <c r="B24" s="41">
        <v>5.6822446262823688E-9</v>
      </c>
      <c r="C24" s="42">
        <f t="shared" si="0"/>
        <v>1</v>
      </c>
      <c r="E24" s="40">
        <v>300</v>
      </c>
      <c r="F24" s="42">
        <v>0.05</v>
      </c>
      <c r="G24" s="42">
        <f t="shared" si="1"/>
        <v>2.4771212547196626</v>
      </c>
      <c r="I24" s="40">
        <v>10</v>
      </c>
      <c r="J24" s="57">
        <v>0.05</v>
      </c>
      <c r="K24" s="42">
        <f t="shared" si="2"/>
        <v>1</v>
      </c>
      <c r="M24">
        <v>0.01</v>
      </c>
      <c r="N24">
        <v>-0.44</v>
      </c>
      <c r="O24" s="42">
        <f t="shared" si="3"/>
        <v>-2</v>
      </c>
      <c r="Q24" s="43">
        <v>190</v>
      </c>
      <c r="R24" s="37">
        <v>19.6355006901716</v>
      </c>
      <c r="S24" s="42">
        <f t="shared" si="4"/>
        <v>2.2787536009528289</v>
      </c>
      <c r="T24" s="1"/>
      <c r="U24" s="42">
        <v>560</v>
      </c>
      <c r="V24" s="42">
        <v>16.8789773225784</v>
      </c>
      <c r="W24" s="42">
        <f t="shared" si="5"/>
        <v>2.7481880270062002</v>
      </c>
      <c r="Y24" s="59">
        <v>9000</v>
      </c>
      <c r="Z24" s="42">
        <v>38.193326426743198</v>
      </c>
      <c r="AA24" s="42">
        <f t="shared" si="6"/>
        <v>3.9542425094393248</v>
      </c>
      <c r="AK24">
        <v>15</v>
      </c>
      <c r="AL24" s="42">
        <v>0.45</v>
      </c>
      <c r="AM24" s="42">
        <f t="shared" si="9"/>
        <v>1.1760912590556813</v>
      </c>
      <c r="AO24">
        <v>15</v>
      </c>
      <c r="AP24" s="42">
        <v>0.64</v>
      </c>
      <c r="AQ24" s="42">
        <f t="shared" si="10"/>
        <v>1.1760912590556813</v>
      </c>
      <c r="AT24" s="42"/>
      <c r="AU24" s="42"/>
      <c r="AX24" s="42"/>
      <c r="AY24" s="42"/>
      <c r="BA24">
        <v>7500</v>
      </c>
      <c r="BB24" s="42">
        <v>1.3</v>
      </c>
      <c r="BC24" s="42">
        <f t="shared" si="13"/>
        <v>3.8750612633917001</v>
      </c>
    </row>
    <row r="25" spans="1:55" x14ac:dyDescent="0.25">
      <c r="A25">
        <v>20</v>
      </c>
      <c r="B25" s="41">
        <v>1.4205613983494491E-9</v>
      </c>
      <c r="C25" s="42">
        <f t="shared" si="0"/>
        <v>1.3010299956639813</v>
      </c>
      <c r="E25" s="40">
        <v>400</v>
      </c>
      <c r="F25" s="42">
        <v>0.06</v>
      </c>
      <c r="G25" s="42">
        <f t="shared" si="1"/>
        <v>2.6020599913279625</v>
      </c>
      <c r="I25" s="40">
        <v>50</v>
      </c>
      <c r="J25" s="57">
        <v>0.03</v>
      </c>
      <c r="K25" s="42">
        <f t="shared" si="2"/>
        <v>1.6989700043360187</v>
      </c>
      <c r="M25">
        <v>0.02</v>
      </c>
      <c r="N25">
        <v>-0.41</v>
      </c>
      <c r="O25" s="42">
        <f t="shared" si="3"/>
        <v>-1.6989700043360187</v>
      </c>
      <c r="Q25" s="58">
        <v>200.001</v>
      </c>
      <c r="R25" s="37">
        <v>18.8469421794927</v>
      </c>
      <c r="S25" s="42">
        <f t="shared" si="4"/>
        <v>2.3010321671309621</v>
      </c>
      <c r="U25" s="42">
        <v>580</v>
      </c>
      <c r="V25" s="42">
        <v>17.985346734523802</v>
      </c>
      <c r="W25" s="42">
        <f t="shared" si="5"/>
        <v>2.7634279935629373</v>
      </c>
      <c r="Y25" s="59">
        <v>9500</v>
      </c>
      <c r="Z25" s="42">
        <v>38.407082480777603</v>
      </c>
      <c r="AA25" s="42">
        <f t="shared" si="6"/>
        <v>3.9777236052888476</v>
      </c>
      <c r="AK25">
        <v>20.001000000000001</v>
      </c>
      <c r="AL25" s="42">
        <v>0.93</v>
      </c>
      <c r="AM25" s="42">
        <f t="shared" si="9"/>
        <v>1.3010517098452263</v>
      </c>
      <c r="AO25">
        <v>20.001000000000001</v>
      </c>
      <c r="AP25" s="42">
        <v>0.84</v>
      </c>
      <c r="AQ25" s="42">
        <f t="shared" si="10"/>
        <v>1.3010517098452263</v>
      </c>
      <c r="AT25" s="42"/>
      <c r="AU25" s="42"/>
      <c r="AX25" s="42"/>
      <c r="AY25" s="42"/>
      <c r="BA25">
        <v>8000</v>
      </c>
      <c r="BB25" s="42">
        <v>2.2000000000000002</v>
      </c>
      <c r="BC25" s="42">
        <f t="shared" si="13"/>
        <v>3.9030899869919438</v>
      </c>
    </row>
    <row r="26" spans="1:55" x14ac:dyDescent="0.25">
      <c r="A26">
        <v>30</v>
      </c>
      <c r="B26" s="41">
        <v>6.3136062154600951E-10</v>
      </c>
      <c r="C26" s="42">
        <f t="shared" si="0"/>
        <v>1.4771212547196624</v>
      </c>
      <c r="E26" s="40">
        <v>500</v>
      </c>
      <c r="F26" s="42">
        <v>0.06</v>
      </c>
      <c r="G26" s="42">
        <f t="shared" si="1"/>
        <v>2.6989700043360187</v>
      </c>
      <c r="I26" s="40">
        <v>100</v>
      </c>
      <c r="J26" s="57">
        <v>0.03</v>
      </c>
      <c r="K26" s="42">
        <f t="shared" si="2"/>
        <v>2</v>
      </c>
      <c r="M26">
        <v>0.03</v>
      </c>
      <c r="N26">
        <v>-0.36</v>
      </c>
      <c r="O26" s="42">
        <f t="shared" si="3"/>
        <v>-1.5228787452803376</v>
      </c>
      <c r="Q26" s="43"/>
      <c r="R26" s="37"/>
      <c r="U26" s="42">
        <v>600</v>
      </c>
      <c r="V26" s="42">
        <v>17.467617893219</v>
      </c>
      <c r="W26" s="42">
        <f t="shared" si="5"/>
        <v>2.7781512503836434</v>
      </c>
      <c r="Y26" s="59">
        <v>10000</v>
      </c>
      <c r="Z26" s="42">
        <v>38.6568905358031</v>
      </c>
      <c r="AA26" s="42">
        <f t="shared" si="6"/>
        <v>4</v>
      </c>
      <c r="AL26" s="42"/>
      <c r="AM26" s="42"/>
      <c r="AP26" s="42"/>
      <c r="AQ26" s="42"/>
      <c r="AT26" s="42"/>
      <c r="AU26" s="42"/>
      <c r="AX26" s="42"/>
      <c r="AY26" s="42"/>
      <c r="BA26">
        <v>8500</v>
      </c>
      <c r="BB26" s="42">
        <v>2.7</v>
      </c>
      <c r="BC26" s="42">
        <f t="shared" si="13"/>
        <v>3.9294189257142929</v>
      </c>
    </row>
    <row r="27" spans="1:55" x14ac:dyDescent="0.25">
      <c r="A27">
        <v>50</v>
      </c>
      <c r="B27" s="41">
        <v>2.2729005520572901E-10</v>
      </c>
      <c r="C27" s="42">
        <f t="shared" si="0"/>
        <v>1.6989700043360187</v>
      </c>
      <c r="E27" s="40">
        <v>700</v>
      </c>
      <c r="F27" s="42">
        <v>7.0000000000000007E-2</v>
      </c>
      <c r="G27" s="42">
        <f t="shared" si="1"/>
        <v>2.8450980400142569</v>
      </c>
      <c r="I27" s="40">
        <v>300</v>
      </c>
      <c r="J27" s="57">
        <v>0.05</v>
      </c>
      <c r="K27" s="42">
        <f t="shared" si="2"/>
        <v>2.4771212547196626</v>
      </c>
      <c r="M27">
        <v>0.04</v>
      </c>
      <c r="N27">
        <v>-0.33</v>
      </c>
      <c r="O27" s="42">
        <f t="shared" si="3"/>
        <v>-1.3979400086720375</v>
      </c>
      <c r="Q27" s="43"/>
      <c r="R27" s="37"/>
      <c r="U27" s="42">
        <v>620</v>
      </c>
      <c r="V27" s="42">
        <v>17.729166233539601</v>
      </c>
      <c r="W27" s="42">
        <f t="shared" si="5"/>
        <v>2.7923916894982539</v>
      </c>
      <c r="Y27" s="59">
        <v>10500</v>
      </c>
      <c r="Z27" s="42">
        <v>38.778513019166802</v>
      </c>
      <c r="AA27" s="42">
        <f t="shared" si="6"/>
        <v>4.0211892990699383</v>
      </c>
      <c r="AL27" s="42"/>
      <c r="AM27" s="42"/>
      <c r="AP27" s="42"/>
      <c r="AQ27" s="42"/>
      <c r="AT27" s="42"/>
      <c r="AU27" s="42"/>
      <c r="AX27" s="42"/>
      <c r="AY27" s="42"/>
      <c r="BA27">
        <v>9000</v>
      </c>
      <c r="BB27" s="42">
        <v>2.6</v>
      </c>
      <c r="BC27" s="42">
        <f t="shared" si="13"/>
        <v>3.9542425094393248</v>
      </c>
    </row>
    <row r="28" spans="1:55" x14ac:dyDescent="0.25">
      <c r="A28">
        <v>100</v>
      </c>
      <c r="B28" s="41">
        <v>5.6822031638814165E-11</v>
      </c>
      <c r="C28" s="42">
        <f t="shared" si="0"/>
        <v>2</v>
      </c>
      <c r="E28" s="40">
        <v>800</v>
      </c>
      <c r="F28" s="42">
        <v>0.08</v>
      </c>
      <c r="G28" s="42">
        <f t="shared" si="1"/>
        <v>2.9030899869919438</v>
      </c>
      <c r="I28" s="40">
        <v>500</v>
      </c>
      <c r="J28" s="57">
        <v>7.0000000000000007E-2</v>
      </c>
      <c r="K28" s="42">
        <f t="shared" si="2"/>
        <v>2.6989700043360187</v>
      </c>
      <c r="M28">
        <v>0.05</v>
      </c>
      <c r="N28">
        <v>-0.31</v>
      </c>
      <c r="O28" s="42">
        <f t="shared" si="3"/>
        <v>-1.3010299956639813</v>
      </c>
      <c r="Q28" s="43"/>
      <c r="R28" s="37"/>
      <c r="T28" s="1"/>
      <c r="U28" s="42">
        <v>640</v>
      </c>
      <c r="V28" s="42">
        <v>17.581935763359098</v>
      </c>
      <c r="W28" s="42">
        <f t="shared" si="5"/>
        <v>2.8061799739838871</v>
      </c>
      <c r="AL28" s="42"/>
      <c r="AM28" s="42"/>
      <c r="AP28" s="42"/>
      <c r="AQ28" s="42"/>
      <c r="AT28" s="42"/>
      <c r="AU28" s="42"/>
      <c r="AX28" s="42"/>
      <c r="AY28" s="42"/>
      <c r="BA28">
        <v>9500</v>
      </c>
      <c r="BB28" s="42">
        <v>4</v>
      </c>
      <c r="BC28" s="42">
        <f t="shared" si="13"/>
        <v>3.9777236052888476</v>
      </c>
    </row>
    <row r="29" spans="1:55" x14ac:dyDescent="0.25">
      <c r="A29">
        <v>2000.001</v>
      </c>
      <c r="B29" s="41">
        <v>5.7859647993197193E-15</v>
      </c>
      <c r="C29" s="42">
        <f t="shared" si="0"/>
        <v>3.3010302128111677</v>
      </c>
      <c r="E29" s="40">
        <v>900</v>
      </c>
      <c r="F29" s="42">
        <v>0.08</v>
      </c>
      <c r="G29" s="42">
        <f t="shared" si="1"/>
        <v>2.9542425094393248</v>
      </c>
      <c r="I29" s="40">
        <v>700</v>
      </c>
      <c r="J29" s="57">
        <v>0.11</v>
      </c>
      <c r="K29" s="42">
        <f t="shared" si="2"/>
        <v>2.8450980400142569</v>
      </c>
      <c r="M29">
        <v>0.06</v>
      </c>
      <c r="N29">
        <v>-0.28000000000000003</v>
      </c>
      <c r="O29" s="42">
        <f t="shared" si="3"/>
        <v>-1.2218487496163564</v>
      </c>
      <c r="Q29" s="43"/>
      <c r="R29" s="37"/>
      <c r="U29" s="42">
        <v>660</v>
      </c>
      <c r="V29" s="42">
        <v>17.7238835215569</v>
      </c>
      <c r="W29" s="42">
        <f t="shared" si="5"/>
        <v>2.8195439355418688</v>
      </c>
      <c r="AL29" s="42"/>
      <c r="AM29" s="42"/>
      <c r="AP29" s="42"/>
      <c r="AQ29" s="42"/>
      <c r="AT29" s="42"/>
      <c r="AU29" s="42"/>
      <c r="AX29" s="42"/>
      <c r="AY29" s="42"/>
      <c r="BA29">
        <v>10000</v>
      </c>
      <c r="BB29" s="42">
        <v>4.2</v>
      </c>
      <c r="BC29" s="42">
        <f t="shared" si="13"/>
        <v>4</v>
      </c>
    </row>
    <row r="30" spans="1:55" x14ac:dyDescent="0.25">
      <c r="E30" s="40">
        <v>1000</v>
      </c>
      <c r="F30" s="42">
        <v>0.09</v>
      </c>
      <c r="G30" s="42">
        <f t="shared" si="1"/>
        <v>3</v>
      </c>
      <c r="I30">
        <v>900</v>
      </c>
      <c r="J30" s="42">
        <v>0.1</v>
      </c>
      <c r="K30" s="42">
        <f t="shared" si="2"/>
        <v>2.9542425094393248</v>
      </c>
      <c r="M30">
        <v>7.0000000000000007E-2</v>
      </c>
      <c r="N30">
        <v>-0.26</v>
      </c>
      <c r="O30" s="42">
        <f t="shared" si="3"/>
        <v>-1.1549019599857431</v>
      </c>
      <c r="Q30" s="43"/>
      <c r="R30" s="37"/>
      <c r="U30" s="42">
        <v>680</v>
      </c>
      <c r="V30" s="42">
        <v>17.559771203994799</v>
      </c>
      <c r="W30" s="42">
        <f t="shared" si="5"/>
        <v>2.8325089127062362</v>
      </c>
    </row>
    <row r="31" spans="1:55" x14ac:dyDescent="0.25">
      <c r="E31" s="40">
        <v>2000</v>
      </c>
      <c r="F31" s="42">
        <v>0.12</v>
      </c>
      <c r="G31" s="42">
        <f t="shared" si="1"/>
        <v>3.3010299956639813</v>
      </c>
      <c r="I31">
        <v>1000</v>
      </c>
      <c r="J31" s="42">
        <v>0.1</v>
      </c>
      <c r="K31" s="42">
        <f t="shared" si="2"/>
        <v>3</v>
      </c>
      <c r="M31">
        <v>0.08</v>
      </c>
      <c r="N31">
        <v>-0.26</v>
      </c>
      <c r="O31" s="42">
        <f t="shared" si="3"/>
        <v>-1.0969100130080565</v>
      </c>
      <c r="Q31" s="43"/>
      <c r="R31" s="37"/>
      <c r="U31" s="42">
        <v>700</v>
      </c>
      <c r="V31" s="42">
        <v>18.479415285587301</v>
      </c>
      <c r="W31" s="42">
        <f t="shared" si="5"/>
        <v>2.8450980400142569</v>
      </c>
    </row>
    <row r="32" spans="1:55" x14ac:dyDescent="0.25">
      <c r="E32" s="40">
        <v>3000</v>
      </c>
      <c r="F32" s="42">
        <v>0.18</v>
      </c>
      <c r="G32" s="42">
        <f t="shared" si="1"/>
        <v>3.4771212547196626</v>
      </c>
      <c r="I32">
        <v>2000</v>
      </c>
      <c r="J32" s="42">
        <v>0.12</v>
      </c>
      <c r="K32" s="42">
        <f t="shared" si="2"/>
        <v>3.3010299956639813</v>
      </c>
      <c r="M32">
        <v>0.09</v>
      </c>
      <c r="N32">
        <v>-0.26</v>
      </c>
      <c r="O32" s="42">
        <f t="shared" si="3"/>
        <v>-1.0457574905606752</v>
      </c>
      <c r="Q32" s="43"/>
      <c r="R32" s="37"/>
      <c r="U32" s="42">
        <v>720</v>
      </c>
      <c r="V32" s="42">
        <v>17.901061654090899</v>
      </c>
      <c r="W32" s="42">
        <f t="shared" si="5"/>
        <v>2.8573324964312685</v>
      </c>
    </row>
    <row r="33" spans="5:23" x14ac:dyDescent="0.25">
      <c r="E33" s="40">
        <v>4000</v>
      </c>
      <c r="F33" s="42">
        <v>0.24</v>
      </c>
      <c r="G33" s="42">
        <f t="shared" si="1"/>
        <v>3.6020599913279625</v>
      </c>
      <c r="I33">
        <v>3000</v>
      </c>
      <c r="J33" s="42">
        <v>0.16</v>
      </c>
      <c r="K33" s="42">
        <f t="shared" si="2"/>
        <v>3.4771212547196626</v>
      </c>
      <c r="M33">
        <v>0.1</v>
      </c>
      <c r="N33">
        <v>-0.25</v>
      </c>
      <c r="O33" s="42">
        <f t="shared" si="3"/>
        <v>-1</v>
      </c>
      <c r="Q33" s="43"/>
      <c r="R33" s="37"/>
      <c r="U33" s="42">
        <v>740</v>
      </c>
      <c r="V33" s="42">
        <v>18.406886708736401</v>
      </c>
      <c r="W33" s="42">
        <f t="shared" si="5"/>
        <v>2.8692317197309762</v>
      </c>
    </row>
    <row r="34" spans="5:23" x14ac:dyDescent="0.25">
      <c r="E34" s="40">
        <v>5000</v>
      </c>
      <c r="F34" s="42">
        <v>0.41</v>
      </c>
      <c r="G34" s="42">
        <f t="shared" si="1"/>
        <v>3.6989700043360187</v>
      </c>
      <c r="I34">
        <v>4000</v>
      </c>
      <c r="J34" s="42">
        <v>0.2</v>
      </c>
      <c r="K34" s="42">
        <f t="shared" si="2"/>
        <v>3.6020599913279625</v>
      </c>
      <c r="M34">
        <v>0.2</v>
      </c>
      <c r="N34">
        <v>-0.2</v>
      </c>
      <c r="O34" s="42">
        <f t="shared" si="3"/>
        <v>-0.69897000433601875</v>
      </c>
      <c r="Q34" s="43"/>
      <c r="R34" s="37"/>
      <c r="U34" s="42">
        <v>760</v>
      </c>
      <c r="V34" s="42">
        <v>18.039619064331099</v>
      </c>
      <c r="W34" s="42">
        <f t="shared" si="5"/>
        <v>2.8808135922807914</v>
      </c>
    </row>
    <row r="35" spans="5:23" x14ac:dyDescent="0.25">
      <c r="E35" s="40">
        <v>6000</v>
      </c>
      <c r="F35" s="42">
        <v>0.47</v>
      </c>
      <c r="G35" s="42">
        <f t="shared" si="1"/>
        <v>3.7781512503836434</v>
      </c>
      <c r="I35">
        <v>5000</v>
      </c>
      <c r="J35" s="42">
        <v>0.23</v>
      </c>
      <c r="K35" s="42">
        <f t="shared" si="2"/>
        <v>3.6989700043360187</v>
      </c>
      <c r="M35">
        <v>0.3</v>
      </c>
      <c r="N35">
        <v>-0.14000000000000001</v>
      </c>
      <c r="O35" s="42">
        <f t="shared" si="3"/>
        <v>-0.52287874528033762</v>
      </c>
      <c r="Q35" s="43"/>
      <c r="R35" s="37"/>
      <c r="U35" s="42">
        <v>780</v>
      </c>
      <c r="V35" s="42">
        <v>18.803299438953399</v>
      </c>
      <c r="W35" s="42">
        <f t="shared" si="5"/>
        <v>2.8920946026904804</v>
      </c>
    </row>
    <row r="36" spans="5:23" x14ac:dyDescent="0.25">
      <c r="E36" s="40">
        <v>7000</v>
      </c>
      <c r="F36" s="42">
        <v>0.42</v>
      </c>
      <c r="G36" s="42">
        <f t="shared" si="1"/>
        <v>3.8450980400142569</v>
      </c>
      <c r="I36">
        <v>6000</v>
      </c>
      <c r="J36" s="42">
        <v>0.32</v>
      </c>
      <c r="K36" s="42">
        <f t="shared" si="2"/>
        <v>3.7781512503836434</v>
      </c>
      <c r="M36">
        <v>0.4</v>
      </c>
      <c r="N36">
        <v>-0.15</v>
      </c>
      <c r="O36" s="42">
        <f t="shared" si="3"/>
        <v>-0.3979400086720376</v>
      </c>
      <c r="Q36" s="43"/>
      <c r="R36" s="37"/>
      <c r="U36" s="42">
        <v>800</v>
      </c>
      <c r="V36" s="42">
        <v>19.2891259908676</v>
      </c>
      <c r="W36" s="42">
        <f t="shared" si="5"/>
        <v>2.9030899869919438</v>
      </c>
    </row>
    <row r="37" spans="5:23" x14ac:dyDescent="0.25">
      <c r="E37" s="40">
        <v>8000.0010000000002</v>
      </c>
      <c r="F37" s="42">
        <v>0.51</v>
      </c>
      <c r="G37" s="42">
        <f t="shared" si="1"/>
        <v>3.9030900412787504</v>
      </c>
      <c r="I37">
        <v>7000</v>
      </c>
      <c r="J37" s="42">
        <v>0.41</v>
      </c>
      <c r="K37" s="42">
        <f t="shared" si="2"/>
        <v>3.8450980400142569</v>
      </c>
      <c r="M37">
        <v>0.5</v>
      </c>
      <c r="N37">
        <v>-0.13</v>
      </c>
      <c r="O37" s="42">
        <f t="shared" si="3"/>
        <v>-0.3010299956639812</v>
      </c>
      <c r="Q37" s="43"/>
      <c r="R37" s="37"/>
      <c r="U37" s="42">
        <v>820</v>
      </c>
      <c r="V37" s="42">
        <v>19.6135433077812</v>
      </c>
      <c r="W37" s="42">
        <f t="shared" si="5"/>
        <v>2.9138138523837167</v>
      </c>
    </row>
    <row r="38" spans="5:23" x14ac:dyDescent="0.25">
      <c r="I38">
        <v>8000</v>
      </c>
      <c r="J38" s="42">
        <v>0.47</v>
      </c>
      <c r="K38" s="42">
        <f t="shared" si="2"/>
        <v>3.9030899869919438</v>
      </c>
      <c r="M38">
        <v>0.6</v>
      </c>
      <c r="N38">
        <v>-0.11</v>
      </c>
      <c r="O38" s="42">
        <f t="shared" si="3"/>
        <v>-0.22184874961635639</v>
      </c>
      <c r="Q38" s="43"/>
      <c r="R38" s="37"/>
      <c r="U38" s="42">
        <v>840</v>
      </c>
      <c r="V38" s="42">
        <v>19.857100439071701</v>
      </c>
      <c r="W38" s="42">
        <f t="shared" si="5"/>
        <v>2.9242792860618816</v>
      </c>
    </row>
    <row r="39" spans="5:23" x14ac:dyDescent="0.25">
      <c r="I39">
        <v>10000.001</v>
      </c>
      <c r="J39" s="42">
        <v>0.64</v>
      </c>
      <c r="K39" s="42">
        <f t="shared" si="2"/>
        <v>4.0000000434294458</v>
      </c>
      <c r="M39">
        <v>0.7</v>
      </c>
      <c r="N39">
        <v>-0.1</v>
      </c>
      <c r="O39" s="42">
        <f t="shared" si="3"/>
        <v>-0.15490195998574319</v>
      </c>
      <c r="Q39" s="43"/>
      <c r="R39" s="37"/>
      <c r="U39" s="42">
        <v>860</v>
      </c>
      <c r="V39" s="42">
        <v>20.1885017991066</v>
      </c>
      <c r="W39" s="42">
        <f t="shared" si="5"/>
        <v>2.9344984512435679</v>
      </c>
    </row>
    <row r="40" spans="5:23" x14ac:dyDescent="0.25">
      <c r="M40">
        <v>0.8</v>
      </c>
      <c r="N40">
        <v>-0.08</v>
      </c>
      <c r="O40" s="42">
        <f t="shared" si="3"/>
        <v>-9.6910013008056392E-2</v>
      </c>
      <c r="Q40" s="43"/>
      <c r="R40" s="37"/>
      <c r="U40" s="42">
        <v>880</v>
      </c>
      <c r="V40" s="42">
        <v>20.170579457283001</v>
      </c>
      <c r="W40" s="42">
        <f t="shared" si="5"/>
        <v>2.9444826721501687</v>
      </c>
    </row>
    <row r="41" spans="5:23" x14ac:dyDescent="0.25">
      <c r="M41">
        <v>0.9</v>
      </c>
      <c r="N41">
        <v>-0.1</v>
      </c>
      <c r="O41" s="42">
        <f t="shared" si="3"/>
        <v>-4.5757490560675115E-2</v>
      </c>
      <c r="U41" s="42">
        <v>900</v>
      </c>
      <c r="V41" s="42">
        <v>20.308001267910001</v>
      </c>
      <c r="W41" s="42">
        <f t="shared" si="5"/>
        <v>2.9542425094393248</v>
      </c>
    </row>
    <row r="42" spans="5:23" x14ac:dyDescent="0.25">
      <c r="M42">
        <v>1</v>
      </c>
      <c r="N42">
        <v>-0.08</v>
      </c>
      <c r="O42" s="42">
        <f t="shared" si="3"/>
        <v>0</v>
      </c>
      <c r="U42" s="42">
        <v>920</v>
      </c>
      <c r="V42" s="42">
        <v>21.307271480560299</v>
      </c>
      <c r="W42" s="42">
        <f t="shared" si="5"/>
        <v>2.9637878273455551</v>
      </c>
    </row>
    <row r="43" spans="5:23" x14ac:dyDescent="0.25">
      <c r="M43">
        <v>2</v>
      </c>
      <c r="N43">
        <v>-0.06</v>
      </c>
      <c r="O43" s="42">
        <f t="shared" si="3"/>
        <v>0.3010299956639812</v>
      </c>
      <c r="U43" s="42">
        <v>940</v>
      </c>
      <c r="V43" s="42">
        <v>22.387353909015701</v>
      </c>
      <c r="W43" s="42">
        <f t="shared" si="5"/>
        <v>2.9731278535996988</v>
      </c>
    </row>
    <row r="44" spans="5:23" x14ac:dyDescent="0.25">
      <c r="M44">
        <v>3</v>
      </c>
      <c r="N44">
        <v>-0.08</v>
      </c>
      <c r="O44" s="42">
        <f t="shared" si="3"/>
        <v>0.47712125471966244</v>
      </c>
      <c r="Q44" s="43"/>
      <c r="U44" s="42">
        <v>960</v>
      </c>
      <c r="V44" s="42">
        <v>22.6759274244308</v>
      </c>
      <c r="W44" s="42">
        <f t="shared" si="5"/>
        <v>2.9822712330395684</v>
      </c>
    </row>
    <row r="45" spans="5:23" x14ac:dyDescent="0.25">
      <c r="M45">
        <v>4</v>
      </c>
      <c r="N45">
        <v>-0.06</v>
      </c>
      <c r="O45" s="42">
        <f t="shared" si="3"/>
        <v>0.6020599913279624</v>
      </c>
      <c r="Q45" s="43"/>
      <c r="U45" s="42">
        <v>980</v>
      </c>
      <c r="V45" s="42">
        <v>22.8362444758415</v>
      </c>
      <c r="W45" s="42">
        <f t="shared" si="5"/>
        <v>2.9912260756924947</v>
      </c>
    </row>
    <row r="46" spans="5:23" x14ac:dyDescent="0.25">
      <c r="M46">
        <v>5</v>
      </c>
      <c r="N46">
        <v>-0.06</v>
      </c>
      <c r="O46" s="42">
        <f t="shared" si="3"/>
        <v>0.69897000433601886</v>
      </c>
      <c r="Q46" s="43"/>
      <c r="U46" s="56">
        <v>1000.001</v>
      </c>
      <c r="V46" s="42">
        <v>23.339680528640699</v>
      </c>
      <c r="W46" s="42">
        <f t="shared" si="5"/>
        <v>3.0000004342942646</v>
      </c>
    </row>
    <row r="47" spans="5:23" x14ac:dyDescent="0.25">
      <c r="M47">
        <v>6</v>
      </c>
      <c r="N47">
        <v>-0.06</v>
      </c>
      <c r="O47" s="42">
        <f t="shared" si="3"/>
        <v>0.77815125038364363</v>
      </c>
      <c r="Q47" s="43"/>
    </row>
    <row r="48" spans="5:23" x14ac:dyDescent="0.25">
      <c r="M48">
        <v>7</v>
      </c>
      <c r="N48">
        <v>-7.0000000000000007E-2</v>
      </c>
      <c r="O48" s="42">
        <f t="shared" si="3"/>
        <v>0.84509804001425681</v>
      </c>
      <c r="Q48" s="43"/>
    </row>
    <row r="49" spans="13:17" x14ac:dyDescent="0.25">
      <c r="M49">
        <v>8</v>
      </c>
      <c r="N49">
        <v>-0.1</v>
      </c>
      <c r="O49" s="42">
        <f t="shared" si="3"/>
        <v>0.90308998699194354</v>
      </c>
      <c r="Q49" s="43"/>
    </row>
    <row r="50" spans="13:17" x14ac:dyDescent="0.25">
      <c r="M50">
        <v>9</v>
      </c>
      <c r="N50">
        <v>-0.15</v>
      </c>
      <c r="O50" s="42">
        <f t="shared" si="3"/>
        <v>0.95424250943932487</v>
      </c>
      <c r="Q50" s="43"/>
    </row>
    <row r="51" spans="13:17" x14ac:dyDescent="0.25">
      <c r="M51">
        <v>10</v>
      </c>
      <c r="N51">
        <v>-0.15</v>
      </c>
      <c r="O51" s="42">
        <f t="shared" si="3"/>
        <v>1</v>
      </c>
      <c r="Q51" s="43"/>
    </row>
    <row r="52" spans="13:17" x14ac:dyDescent="0.25">
      <c r="M52">
        <v>15</v>
      </c>
      <c r="N52">
        <v>-0.16</v>
      </c>
      <c r="O52" s="42">
        <f t="shared" si="3"/>
        <v>1.1760912590556813</v>
      </c>
      <c r="Q52" s="43"/>
    </row>
    <row r="53" spans="13:17" x14ac:dyDescent="0.25">
      <c r="M53">
        <v>20</v>
      </c>
      <c r="N53">
        <v>-0.33</v>
      </c>
      <c r="O53" s="42">
        <f t="shared" si="3"/>
        <v>1.3010299956639813</v>
      </c>
      <c r="Q53" s="43"/>
    </row>
    <row r="54" spans="13:17" x14ac:dyDescent="0.25">
      <c r="M54">
        <v>25</v>
      </c>
      <c r="N54">
        <v>-0.43</v>
      </c>
      <c r="O54" s="42">
        <f t="shared" si="3"/>
        <v>1.3979400086720377</v>
      </c>
      <c r="Q54" s="43"/>
    </row>
    <row r="55" spans="13:17" x14ac:dyDescent="0.25">
      <c r="M55">
        <v>30.001000000000001</v>
      </c>
      <c r="N55">
        <v>-0.33</v>
      </c>
      <c r="O55" s="42">
        <f t="shared" si="3"/>
        <v>1.4771357309611233</v>
      </c>
      <c r="Q55" s="43"/>
    </row>
    <row r="56" spans="13:17" x14ac:dyDescent="0.25">
      <c r="M56" s="38"/>
      <c r="Q56" s="43"/>
    </row>
    <row r="57" spans="13:17" x14ac:dyDescent="0.25">
      <c r="M57" s="38"/>
      <c r="Q57" s="43"/>
    </row>
    <row r="58" spans="13:17" x14ac:dyDescent="0.25">
      <c r="M58" s="38"/>
      <c r="Q58" s="43"/>
    </row>
    <row r="59" spans="13:17" x14ac:dyDescent="0.25">
      <c r="M59" s="38"/>
      <c r="Q59" s="43"/>
    </row>
    <row r="60" spans="13:17" x14ac:dyDescent="0.25">
      <c r="M60" s="38"/>
      <c r="Q60" s="43"/>
    </row>
    <row r="61" spans="13:17" x14ac:dyDescent="0.25">
      <c r="M61" s="38"/>
      <c r="Q61" s="43"/>
    </row>
    <row r="62" spans="13:17" x14ac:dyDescent="0.25">
      <c r="M62" s="38"/>
      <c r="Q62" s="43"/>
    </row>
    <row r="63" spans="13:17" x14ac:dyDescent="0.25">
      <c r="M63" s="38"/>
      <c r="Q63" s="43"/>
    </row>
    <row r="64" spans="13:17" x14ac:dyDescent="0.25">
      <c r="M64" s="38"/>
      <c r="Q64" s="43"/>
    </row>
    <row r="65" spans="13:17" x14ac:dyDescent="0.25">
      <c r="M65" s="38"/>
      <c r="Q65" s="43"/>
    </row>
    <row r="66" spans="13:17" x14ac:dyDescent="0.25">
      <c r="M66" s="38"/>
      <c r="Q66" s="43"/>
    </row>
    <row r="67" spans="13:17" x14ac:dyDescent="0.25">
      <c r="M67" s="38"/>
      <c r="Q67" s="43"/>
    </row>
    <row r="68" spans="13:17" x14ac:dyDescent="0.25">
      <c r="M68" s="38"/>
      <c r="Q68" s="43"/>
    </row>
    <row r="69" spans="13:17" x14ac:dyDescent="0.25">
      <c r="M69" s="38"/>
      <c r="Q69" s="43"/>
    </row>
    <row r="70" spans="13:17" x14ac:dyDescent="0.25">
      <c r="M70" s="38"/>
      <c r="Q70" s="43"/>
    </row>
    <row r="71" spans="13:17" x14ac:dyDescent="0.25">
      <c r="M71" s="38"/>
      <c r="Q71" s="43"/>
    </row>
    <row r="72" spans="13:17" x14ac:dyDescent="0.25">
      <c r="M72" s="38"/>
      <c r="Q72" s="43"/>
    </row>
    <row r="73" spans="13:17" x14ac:dyDescent="0.25">
      <c r="M73" s="38"/>
      <c r="Q73" s="43"/>
    </row>
    <row r="74" spans="13:17" x14ac:dyDescent="0.25">
      <c r="M74" s="38"/>
      <c r="Q74" s="43"/>
    </row>
    <row r="75" spans="13:17" x14ac:dyDescent="0.25">
      <c r="Q75" s="43"/>
    </row>
    <row r="76" spans="13:17" x14ac:dyDescent="0.25">
      <c r="Q76" s="43"/>
    </row>
    <row r="77" spans="13:17" x14ac:dyDescent="0.25">
      <c r="Q77" s="43"/>
    </row>
    <row r="78" spans="13:17" x14ac:dyDescent="0.25">
      <c r="Q78" s="4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G15"/>
  <sheetViews>
    <sheetView workbookViewId="0">
      <selection activeCell="B5" sqref="B5"/>
    </sheetView>
  </sheetViews>
  <sheetFormatPr defaultRowHeight="13.2" x14ac:dyDescent="0.25"/>
  <cols>
    <col min="1" max="1" width="13.33203125" customWidth="1"/>
  </cols>
  <sheetData>
    <row r="1" spans="1:33" x14ac:dyDescent="0.25">
      <c r="A1" s="1" t="s">
        <v>54</v>
      </c>
      <c r="B1" t="s">
        <v>86</v>
      </c>
      <c r="E1" s="1" t="s">
        <v>54</v>
      </c>
      <c r="I1" s="1" t="s">
        <v>54</v>
      </c>
      <c r="M1" s="1" t="s">
        <v>54</v>
      </c>
      <c r="Q1" s="1" t="s">
        <v>54</v>
      </c>
      <c r="U1" s="1" t="s">
        <v>54</v>
      </c>
      <c r="Y1" s="1"/>
    </row>
    <row r="2" spans="1:33" x14ac:dyDescent="0.25">
      <c r="A2" s="1"/>
      <c r="B2" t="s">
        <v>81</v>
      </c>
      <c r="E2" s="1"/>
      <c r="F2" t="s">
        <v>81</v>
      </c>
      <c r="I2" s="1"/>
      <c r="J2" t="s">
        <v>81</v>
      </c>
      <c r="M2" s="1"/>
      <c r="N2" t="s">
        <v>81</v>
      </c>
      <c r="Q2" s="1"/>
      <c r="R2" t="s">
        <v>81</v>
      </c>
      <c r="U2" s="1"/>
      <c r="V2" t="s">
        <v>81</v>
      </c>
      <c r="Y2" s="1"/>
    </row>
    <row r="3" spans="1:33" x14ac:dyDescent="0.25">
      <c r="A3" s="1" t="s">
        <v>1</v>
      </c>
      <c r="B3" s="1" t="s">
        <v>55</v>
      </c>
      <c r="C3" s="1"/>
      <c r="E3" s="1" t="s">
        <v>1</v>
      </c>
      <c r="F3" s="1" t="s">
        <v>55</v>
      </c>
      <c r="G3" s="1"/>
      <c r="I3" s="1" t="s">
        <v>1</v>
      </c>
      <c r="J3" s="1" t="s">
        <v>55</v>
      </c>
      <c r="K3" s="1"/>
      <c r="M3" s="1" t="s">
        <v>1</v>
      </c>
      <c r="N3" s="1" t="s">
        <v>55</v>
      </c>
      <c r="O3" s="1"/>
      <c r="Q3" s="1" t="s">
        <v>1</v>
      </c>
      <c r="R3" s="1" t="s">
        <v>55</v>
      </c>
      <c r="S3" s="1"/>
      <c r="U3" s="1" t="s">
        <v>1</v>
      </c>
      <c r="V3" s="1" t="s">
        <v>55</v>
      </c>
      <c r="Y3" s="1"/>
      <c r="Z3" s="1"/>
    </row>
    <row r="4" spans="1:33" x14ac:dyDescent="0.25">
      <c r="A4" s="1" t="s">
        <v>0</v>
      </c>
      <c r="B4" s="1" t="s">
        <v>26</v>
      </c>
      <c r="C4" s="1"/>
      <c r="E4" s="1" t="s">
        <v>0</v>
      </c>
      <c r="F4" s="1" t="s">
        <v>26</v>
      </c>
      <c r="G4" s="1"/>
      <c r="I4" s="1" t="s">
        <v>0</v>
      </c>
      <c r="J4" s="1" t="s">
        <v>26</v>
      </c>
      <c r="K4" s="1"/>
      <c r="M4" s="1" t="s">
        <v>0</v>
      </c>
      <c r="N4" s="1" t="s">
        <v>26</v>
      </c>
      <c r="O4" s="1"/>
      <c r="Q4" s="1" t="s">
        <v>0</v>
      </c>
      <c r="R4" s="1" t="s">
        <v>26</v>
      </c>
      <c r="S4" s="1"/>
      <c r="U4" s="1" t="s">
        <v>0</v>
      </c>
      <c r="V4" s="1" t="s">
        <v>26</v>
      </c>
      <c r="Y4" s="1"/>
      <c r="Z4" s="1"/>
    </row>
    <row r="5" spans="1:33" x14ac:dyDescent="0.25">
      <c r="B5" s="1" t="s">
        <v>59</v>
      </c>
      <c r="F5" s="1" t="s">
        <v>60</v>
      </c>
      <c r="J5" s="1" t="s">
        <v>61</v>
      </c>
      <c r="N5" s="1" t="s">
        <v>62</v>
      </c>
      <c r="R5" s="1" t="s">
        <v>63</v>
      </c>
      <c r="V5" s="1" t="s">
        <v>74</v>
      </c>
      <c r="Z5" s="1"/>
    </row>
    <row r="6" spans="1:33" x14ac:dyDescent="0.25">
      <c r="A6">
        <v>1E-4</v>
      </c>
      <c r="B6">
        <v>0</v>
      </c>
      <c r="C6">
        <f>LOG10(A6)</f>
        <v>-4</v>
      </c>
      <c r="E6">
        <v>1E-4</v>
      </c>
      <c r="F6">
        <v>0</v>
      </c>
      <c r="G6">
        <f>LOG10(E6)</f>
        <v>-4</v>
      </c>
      <c r="I6">
        <v>1E-4</v>
      </c>
      <c r="J6">
        <v>0</v>
      </c>
      <c r="K6">
        <f>LOG10(I6)</f>
        <v>-4</v>
      </c>
      <c r="M6">
        <v>1E-4</v>
      </c>
      <c r="N6">
        <v>0</v>
      </c>
      <c r="O6">
        <f>LOG10(M6)</f>
        <v>-4</v>
      </c>
      <c r="Q6">
        <v>1E-4</v>
      </c>
      <c r="R6">
        <v>0</v>
      </c>
      <c r="S6">
        <f>LOG10(Q6)</f>
        <v>-4</v>
      </c>
      <c r="U6">
        <v>1E-4</v>
      </c>
      <c r="V6">
        <v>0</v>
      </c>
      <c r="W6">
        <f>LOG10(U6)</f>
        <v>-4</v>
      </c>
      <c r="X6" s="32"/>
      <c r="AD6" s="32"/>
      <c r="AG6" s="32"/>
    </row>
    <row r="7" spans="1:33" x14ac:dyDescent="0.25">
      <c r="A7">
        <v>50</v>
      </c>
      <c r="B7">
        <v>0.25</v>
      </c>
      <c r="C7">
        <f t="shared" ref="C7:C13" si="0">LOG10(A7)</f>
        <v>1.6989700043360187</v>
      </c>
      <c r="E7">
        <v>50</v>
      </c>
      <c r="F7">
        <v>0.25</v>
      </c>
      <c r="G7">
        <f t="shared" ref="G7:G13" si="1">LOG10(E7)</f>
        <v>1.6989700043360187</v>
      </c>
      <c r="I7">
        <v>50</v>
      </c>
      <c r="J7">
        <v>0.25</v>
      </c>
      <c r="K7">
        <f t="shared" ref="K7:K13" si="2">LOG10(I7)</f>
        <v>1.6989700043360187</v>
      </c>
      <c r="M7">
        <v>50</v>
      </c>
      <c r="N7">
        <v>0.25</v>
      </c>
      <c r="O7">
        <f t="shared" ref="O7:O13" si="3">LOG10(M7)</f>
        <v>1.6989700043360187</v>
      </c>
      <c r="Q7">
        <v>50</v>
      </c>
      <c r="R7">
        <v>0.25</v>
      </c>
      <c r="S7">
        <f t="shared" ref="S7:S13" si="4">LOG10(Q7)</f>
        <v>1.6989700043360187</v>
      </c>
      <c r="U7">
        <v>50</v>
      </c>
      <c r="V7">
        <v>0.25</v>
      </c>
      <c r="W7">
        <f t="shared" ref="W7:W13" si="5">LOG10(U7)</f>
        <v>1.6989700043360187</v>
      </c>
    </row>
    <row r="8" spans="1:33" x14ac:dyDescent="0.25">
      <c r="A8">
        <v>100</v>
      </c>
      <c r="B8">
        <v>0.4</v>
      </c>
      <c r="C8">
        <f t="shared" si="0"/>
        <v>2</v>
      </c>
      <c r="E8">
        <v>100</v>
      </c>
      <c r="F8">
        <v>0.4</v>
      </c>
      <c r="G8">
        <f t="shared" si="1"/>
        <v>2</v>
      </c>
      <c r="I8">
        <v>100</v>
      </c>
      <c r="J8">
        <v>0.4</v>
      </c>
      <c r="K8">
        <f t="shared" si="2"/>
        <v>2</v>
      </c>
      <c r="M8">
        <v>100</v>
      </c>
      <c r="N8">
        <v>0.4</v>
      </c>
      <c r="O8">
        <f t="shared" si="3"/>
        <v>2</v>
      </c>
      <c r="Q8">
        <v>100</v>
      </c>
      <c r="R8">
        <v>0.4</v>
      </c>
      <c r="S8">
        <f t="shared" si="4"/>
        <v>2</v>
      </c>
      <c r="U8">
        <v>100</v>
      </c>
      <c r="V8">
        <v>0.4</v>
      </c>
      <c r="W8">
        <f t="shared" si="5"/>
        <v>2</v>
      </c>
    </row>
    <row r="9" spans="1:33" x14ac:dyDescent="0.25">
      <c r="A9">
        <v>1000</v>
      </c>
      <c r="B9">
        <v>1.8</v>
      </c>
      <c r="C9">
        <f t="shared" si="0"/>
        <v>3</v>
      </c>
      <c r="E9">
        <v>1000</v>
      </c>
      <c r="F9">
        <v>1.8</v>
      </c>
      <c r="G9">
        <f t="shared" si="1"/>
        <v>3</v>
      </c>
      <c r="I9">
        <v>1000</v>
      </c>
      <c r="J9">
        <v>1.8</v>
      </c>
      <c r="K9">
        <f t="shared" si="2"/>
        <v>3</v>
      </c>
      <c r="M9">
        <v>1000</v>
      </c>
      <c r="N9">
        <v>1.8</v>
      </c>
      <c r="O9">
        <f t="shared" si="3"/>
        <v>3</v>
      </c>
      <c r="Q9">
        <v>1000</v>
      </c>
      <c r="R9">
        <v>1.8</v>
      </c>
      <c r="S9">
        <f t="shared" si="4"/>
        <v>3</v>
      </c>
      <c r="U9">
        <v>1000</v>
      </c>
      <c r="V9">
        <v>1.8</v>
      </c>
      <c r="W9">
        <f t="shared" si="5"/>
        <v>3</v>
      </c>
    </row>
    <row r="10" spans="1:33" x14ac:dyDescent="0.25">
      <c r="A10">
        <v>2000</v>
      </c>
      <c r="B10">
        <v>2.2000000000000002</v>
      </c>
      <c r="C10">
        <f t="shared" si="0"/>
        <v>3.3010299956639813</v>
      </c>
      <c r="E10">
        <v>2000</v>
      </c>
      <c r="F10">
        <v>2.2000000000000002</v>
      </c>
      <c r="G10">
        <f t="shared" si="1"/>
        <v>3.3010299956639813</v>
      </c>
      <c r="I10">
        <v>2000</v>
      </c>
      <c r="J10">
        <v>2.2000000000000002</v>
      </c>
      <c r="K10">
        <f t="shared" si="2"/>
        <v>3.3010299956639813</v>
      </c>
      <c r="M10">
        <v>2000</v>
      </c>
      <c r="N10">
        <v>2.2000000000000002</v>
      </c>
      <c r="O10">
        <f t="shared" si="3"/>
        <v>3.3010299956639813</v>
      </c>
      <c r="Q10">
        <v>2000</v>
      </c>
      <c r="R10">
        <v>2.2000000000000002</v>
      </c>
      <c r="S10">
        <f t="shared" si="4"/>
        <v>3.3010299956639813</v>
      </c>
      <c r="U10">
        <v>2000</v>
      </c>
      <c r="V10">
        <v>2.2000000000000002</v>
      </c>
      <c r="W10">
        <f t="shared" si="5"/>
        <v>3.3010299956639813</v>
      </c>
    </row>
    <row r="11" spans="1:33" x14ac:dyDescent="0.25">
      <c r="A11">
        <v>4500</v>
      </c>
      <c r="B11">
        <v>3.1</v>
      </c>
      <c r="C11">
        <f t="shared" si="0"/>
        <v>3.6532125137753435</v>
      </c>
      <c r="E11">
        <v>4500</v>
      </c>
      <c r="F11">
        <v>3.1</v>
      </c>
      <c r="G11">
        <f t="shared" si="1"/>
        <v>3.6532125137753435</v>
      </c>
      <c r="I11">
        <v>4500</v>
      </c>
      <c r="J11">
        <v>3.1</v>
      </c>
      <c r="K11">
        <f t="shared" si="2"/>
        <v>3.6532125137753435</v>
      </c>
      <c r="M11">
        <v>4500</v>
      </c>
      <c r="N11">
        <v>3.1</v>
      </c>
      <c r="O11">
        <f t="shared" si="3"/>
        <v>3.6532125137753435</v>
      </c>
      <c r="Q11">
        <v>4500</v>
      </c>
      <c r="R11">
        <v>3.1</v>
      </c>
      <c r="S11">
        <f t="shared" si="4"/>
        <v>3.6532125137753435</v>
      </c>
      <c r="U11">
        <v>4500</v>
      </c>
      <c r="V11">
        <v>3.1</v>
      </c>
      <c r="W11">
        <f t="shared" si="5"/>
        <v>3.6532125137753435</v>
      </c>
    </row>
    <row r="12" spans="1:33" x14ac:dyDescent="0.25">
      <c r="A12">
        <v>9000</v>
      </c>
      <c r="B12">
        <v>4.5</v>
      </c>
      <c r="C12">
        <f t="shared" si="0"/>
        <v>3.9542425094393248</v>
      </c>
      <c r="E12">
        <v>9000</v>
      </c>
      <c r="F12">
        <v>4.5</v>
      </c>
      <c r="G12">
        <f t="shared" si="1"/>
        <v>3.9542425094393248</v>
      </c>
      <c r="I12">
        <v>9000</v>
      </c>
      <c r="J12">
        <v>4.5</v>
      </c>
      <c r="K12">
        <f t="shared" si="2"/>
        <v>3.9542425094393248</v>
      </c>
      <c r="M12">
        <v>9000</v>
      </c>
      <c r="N12">
        <v>4.5</v>
      </c>
      <c r="O12">
        <f t="shared" si="3"/>
        <v>3.9542425094393248</v>
      </c>
      <c r="Q12">
        <v>9000</v>
      </c>
      <c r="R12">
        <v>4.5</v>
      </c>
      <c r="S12">
        <f t="shared" si="4"/>
        <v>3.9542425094393248</v>
      </c>
      <c r="U12">
        <v>9000</v>
      </c>
      <c r="V12">
        <v>4.5</v>
      </c>
      <c r="W12">
        <f t="shared" si="5"/>
        <v>3.9542425094393248</v>
      </c>
    </row>
    <row r="13" spans="1:33" x14ac:dyDescent="0.25">
      <c r="A13">
        <v>10000.001</v>
      </c>
      <c r="B13">
        <v>4.7</v>
      </c>
      <c r="C13">
        <f t="shared" si="0"/>
        <v>4.0000000434294458</v>
      </c>
      <c r="E13">
        <v>10000.001</v>
      </c>
      <c r="F13">
        <v>4.7</v>
      </c>
      <c r="G13">
        <f t="shared" si="1"/>
        <v>4.0000000434294458</v>
      </c>
      <c r="I13">
        <v>10000.001</v>
      </c>
      <c r="J13">
        <v>4.7</v>
      </c>
      <c r="K13">
        <f t="shared" si="2"/>
        <v>4.0000000434294458</v>
      </c>
      <c r="M13">
        <v>10000.001</v>
      </c>
      <c r="N13">
        <v>4.7</v>
      </c>
      <c r="O13">
        <f t="shared" si="3"/>
        <v>4.0000000434294458</v>
      </c>
      <c r="Q13">
        <v>10000.001</v>
      </c>
      <c r="R13">
        <v>4.7</v>
      </c>
      <c r="S13">
        <f t="shared" si="4"/>
        <v>4.0000000434294458</v>
      </c>
      <c r="U13">
        <v>10000.001</v>
      </c>
      <c r="V13">
        <v>4.7</v>
      </c>
      <c r="W13">
        <f t="shared" si="5"/>
        <v>4.0000000434294458</v>
      </c>
    </row>
    <row r="15" spans="1:33" x14ac:dyDescent="0.25">
      <c r="U15" s="32"/>
      <c r="X15" s="32"/>
      <c r="AA15" s="32"/>
      <c r="AD15" s="32"/>
      <c r="AG15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ER</vt:lpstr>
      <vt:lpstr>MR</vt:lpstr>
      <vt:lpstr>BLC</vt:lpstr>
      <vt:lpstr>PLC</vt:lpstr>
      <vt:lpstr>Limits</vt:lpstr>
      <vt:lpstr>Transducers</vt:lpstr>
      <vt:lpstr>Cable Attenuation</vt:lpstr>
      <vt:lpstr>Cable</vt:lpstr>
      <vt:lpstr>Cable_No</vt:lpstr>
      <vt:lpstr>Limit</vt:lpstr>
      <vt:lpstr>Limit_No</vt:lpstr>
      <vt:lpstr>BLC!Print_Area</vt:lpstr>
      <vt:lpstr>ER!Print_Area</vt:lpstr>
      <vt:lpstr>MR!Print_Area</vt:lpstr>
      <vt:lpstr>PLC!Print_Area</vt:lpstr>
      <vt:lpstr>Transducer</vt:lpstr>
      <vt:lpstr>Transducer_No</vt:lpstr>
    </vt:vector>
  </TitlesOfParts>
  <Company>Gaul TEMPEST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Gaul</dc:creator>
  <cp:lastModifiedBy>Harry-PC2</cp:lastModifiedBy>
  <cp:lastPrinted>2020-12-23T15:39:31Z</cp:lastPrinted>
  <dcterms:created xsi:type="dcterms:W3CDTF">2000-01-17T21:26:14Z</dcterms:created>
  <dcterms:modified xsi:type="dcterms:W3CDTF">2020-12-23T15:56:32Z</dcterms:modified>
</cp:coreProperties>
</file>